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765" windowWidth="14805" windowHeight="7350" activeTab="4"/>
  </bookViews>
  <sheets>
    <sheet name="Лист1" sheetId="1" r:id="rId1"/>
    <sheet name="2018" sheetId="2" r:id="rId2"/>
    <sheet name="2019" sheetId="3" r:id="rId3"/>
    <sheet name="2020" sheetId="4" r:id="rId4"/>
    <sheet name="2022" sheetId="5" r:id="rId5"/>
  </sheets>
  <calcPr calcId="144525"/>
</workbook>
</file>

<file path=xl/calcChain.xml><?xml version="1.0" encoding="utf-8"?>
<calcChain xmlns="http://schemas.openxmlformats.org/spreadsheetml/2006/main">
  <c r="E19" i="5" l="1"/>
  <c r="G19" i="5" l="1"/>
  <c r="D19" i="5"/>
  <c r="C19" i="5"/>
  <c r="F19" i="5"/>
  <c r="C24" i="5" l="1"/>
  <c r="G14" i="4" l="1"/>
  <c r="H19" i="4"/>
  <c r="C19" i="4"/>
  <c r="C14" i="4"/>
  <c r="D14" i="4"/>
  <c r="E14" i="4"/>
  <c r="F14" i="4"/>
  <c r="C17" i="4" l="1"/>
  <c r="C14" i="3"/>
  <c r="C11" i="3" l="1"/>
  <c r="D11" i="3"/>
  <c r="E11" i="3"/>
  <c r="F11" i="3"/>
  <c r="G11" i="3"/>
  <c r="H16" i="3" l="1"/>
  <c r="D11" i="2" l="1"/>
  <c r="C16" i="3" l="1"/>
  <c r="G17" i="2"/>
  <c r="F17" i="2"/>
  <c r="E17" i="2"/>
  <c r="D9" i="2"/>
  <c r="C17" i="2"/>
  <c r="C22" i="2"/>
  <c r="D14" i="2"/>
  <c r="D13" i="2"/>
  <c r="D12" i="2"/>
  <c r="D10" i="2"/>
  <c r="D8" i="2"/>
  <c r="D7" i="2"/>
  <c r="D17" i="2"/>
  <c r="D20" i="2" s="1"/>
  <c r="E21" i="1"/>
  <c r="D21" i="1"/>
  <c r="C18" i="1"/>
  <c r="F17" i="1"/>
  <c r="C17" i="1" s="1"/>
  <c r="C16" i="1"/>
  <c r="F15" i="1"/>
  <c r="F29" i="1"/>
  <c r="D29" i="1"/>
  <c r="C29" i="1"/>
  <c r="C25" i="1"/>
  <c r="F25" i="1"/>
  <c r="E25" i="1"/>
  <c r="F26" i="1"/>
  <c r="C26" i="1"/>
  <c r="C21" i="1" l="1"/>
  <c r="F21" i="1"/>
</calcChain>
</file>

<file path=xl/sharedStrings.xml><?xml version="1.0" encoding="utf-8"?>
<sst xmlns="http://schemas.openxmlformats.org/spreadsheetml/2006/main" count="191" uniqueCount="136">
  <si>
    <t>№ п/п</t>
  </si>
  <si>
    <t xml:space="preserve">Наименование субъекта малого и среднего предпринимательства, претендующего на получение поддержки </t>
  </si>
  <si>
    <t xml:space="preserve">Планируемый объем субсидии, </t>
  </si>
  <si>
    <t>тыс. рублей</t>
  </si>
  <si>
    <t>Показатели эффективности представленных проектов</t>
  </si>
  <si>
    <t>Примечание (суть проекта, социальная и экономическая значимость проекта для муниципального образования, перечень приобретаемого оборудования/ основных средств)</t>
  </si>
  <si>
    <t>Количество созданных новых рабочих мест, рабочих мест</t>
  </si>
  <si>
    <t>Количество сохраненных рабочих мест, рабочих мест</t>
  </si>
  <si>
    <t>Объем привлеченных инвестиций, тыс. рублей</t>
  </si>
  <si>
    <t>Раздел 1. Указываются проекты, за счет средств краевого бюджета</t>
  </si>
  <si>
    <t>ВСЕГО</t>
  </si>
  <si>
    <t>Раздел 2. Указываются проекты за счет средств федерального  бюджета</t>
  </si>
  <si>
    <t>Раздел 3 Указываются проекты в резерв</t>
  </si>
  <si>
    <t>субсидирование части затрат субъектов малого и (или) среднего предпринимательства, связанных с приобретением оборудования в целях создания и (или) развития и (или) модернизации производства товаров</t>
  </si>
  <si>
    <t>ИП Зазулина Ольга Андреевна Договор  поставки от 17.05.2016 № 3944</t>
  </si>
  <si>
    <t>ИП Глава крестьянско (фермерского) хозяйства Брамман Иван Карлович (Договор поставки  от 10 февраля 2016 г № 8)</t>
  </si>
  <si>
    <t>итого</t>
  </si>
  <si>
    <t>ИТОГО</t>
  </si>
  <si>
    <t>МО Каратузский район</t>
  </si>
  <si>
    <t>Информация о субъектов малого и среднего предпринимательства, претендующих на получение поддержки в 2017 году</t>
  </si>
  <si>
    <t>Общество с ограниченной ответственностью "Каратузский Тепло Водо Канал"</t>
  </si>
  <si>
    <t>ИП (глава крестьянско-фермерского хозяйства) Иванов Семен Витальевич</t>
  </si>
  <si>
    <t xml:space="preserve">ИП (глава крестьянско-фермерского хозяйства) Факеева Людмила Анатольевна  </t>
  </si>
  <si>
    <t>Основной вид деятельности -Разведение крупноргатого скота. Вновь открывшееся предприятие. Относится к приоритетной группе - субъект молодежного предпринимательства. Приобрел- сенокосилка однобруска беспальцевая КСФ-2.1Б-4 МГП-51,0 тыс. руб., погрузчик универсальный ПУ-12М-171,0 тыс. руб., Грабли колесно-пальцевые прицепные ГКП-5,3-151,0 тыс. руб.</t>
  </si>
  <si>
    <t>ИП Корытов Алексей Анатольевич</t>
  </si>
  <si>
    <t>СХОППК "Клевер"</t>
  </si>
  <si>
    <t xml:space="preserve"> Основной вид деятельности 35.30.5 - Обеспечение работоспособности
тепловых сетей приоретено: дщзирующий комплекс ДК-10, бункер-инертный БИ-10-3, секторные затворы-2 шт,  пневмооборудование, дозатор инетрный с футерным приводом ДИ-3 сохранение 50 рабочих мест
</t>
  </si>
  <si>
    <t>Вид деятельности - производство хлебобулочных изделий. Произведенная продукци реализуется как в торговых точках района по ценам ниже привезенных хлебобулочных изделий так и в собственном магазине. приобрела приобрела печь хлебопекарная электрическая ХПЭ-500- 52,0 тыс. руб, шкаф расстойный электрический ШРЭ -2,1 -48,0 тыс. руб.. Ею создано три рабочих места. Сохранение 3 рабочих мест</t>
  </si>
  <si>
    <t xml:space="preserve">Вновь созданный ИП 01.11 - Выращивание зерновых (кроме риса),
зернобобовых культур и семян масличных
культур- основной вид деятельности.  Приобрела сеялка СЭС-2,1 "Омичка" -5 шт Сохранение 6 рабочих мест
</t>
  </si>
  <si>
    <t>Основной вид деятельности- производство хлебобулочных изделий Планирует расширение бизнеса приобрести оборудование для мини кондитерского цеха 600,0 тыс. руб. Сохранение 2 рабочих мест</t>
  </si>
  <si>
    <t xml:space="preserve">Основной вид деятельности: Производство молочной продукции Планируется приобрести легковой фургонс охладительным оборудовани- 870,0 тыс. руб. Планируется создать одно рабочее место
</t>
  </si>
  <si>
    <t>ИП глава крестьянско (фермерского) хозяйства Курносов Сергей Анатольевич</t>
  </si>
  <si>
    <t>ИП глава КФХ Курносов Сергей Николаевич</t>
  </si>
  <si>
    <t>Основной вид деятельности  Производство готовых кормов для домашних животных Планирует приобрести МТЗ 1221,2- 2330,0 тыс рублей Будет создано 1 рабочее место и 1 рабочее место сохранено</t>
  </si>
  <si>
    <t>Основной вид деятельности  01.41 Разведение молочного крупного рогатого скота, производство сырого пресс-пордборщик ПР-180М-453,0 тыс руб., грабли ворошилки ГВВ-6-115,0 тыс руб.</t>
  </si>
  <si>
    <t>ИП Гречишкина Галина Васильсена</t>
  </si>
  <si>
    <t>Основной вид деятельности производство пиломатериалов Манипулятор для погрузки леса 1300,00 тыс. руб.</t>
  </si>
  <si>
    <t>ИП глава КФХ Новокрещенных Алексей Алексеевич</t>
  </si>
  <si>
    <t>ИП Подлеснов Сергей Владимирович</t>
  </si>
  <si>
    <t>Основной вид деятельности   Смешанное сельское хозяйство
Пресс подборщик рулонный ПФ-115 - 530,0тыс рубБудет создано 1 рабочее место и 1 рабочее место сохранено</t>
  </si>
  <si>
    <t>Основной вид деятельности производство колбасных изделий Котел для производства ливерной колбасы- 120,0тыс. руб, волчок ВРД-125- 493,0 тыс руб. Сохранено 7 рабочих мест</t>
  </si>
  <si>
    <t>ИП глава КФХ Тонких Галина Алексеевна</t>
  </si>
  <si>
    <t>Основной вид деятельности животноводство Пресс-подборщик рулонный ПФ-150- 535,0 тыс. руб.Сохранено 7 рабочих мест</t>
  </si>
  <si>
    <t xml:space="preserve"> ИП Брамман И.К. - основной вид деятельности растениеводство. Приобрел нория с полимерными ковшами - 3 шт-1137,6 тыс. руб., конвейер скребковый ТСЦ-24/2- 84,6 тыс. руб.
 Совместно с женой создал в с. Моторское замкнутый цикл по производству и переработки зерна. Из муки  
собственного производства выпекаются хлебобулочные изделия, которые реализуются в магазинах района по цены ниже привозных хлебобулочных изделий. Создано 14 рабочих мест.   </t>
  </si>
  <si>
    <t>ИП Коршунов Александр Владимирович</t>
  </si>
  <si>
    <t>Наименование субъекта малого и среднего предпринимательства, претендующего на получение поддержки</t>
  </si>
  <si>
    <t>Примечание (суть проекта, социальная и экономическая значимость проекта для муниципального образования, перечень приобретаемого оборудования/основных средств)</t>
  </si>
  <si>
    <t>количество созданных новых рабочих мест, ед.</t>
  </si>
  <si>
    <t>количество сохраненных рабочих мест, ед.</t>
  </si>
  <si>
    <t>объем привлеченных инвестиций, тыс. рублей</t>
  </si>
  <si>
    <t>Реестр субъектов малого и среднего предпринимательства, претендующих на получение поддержки МО «Каратузский район» в 2018 году.</t>
  </si>
  <si>
    <t>Основной вид деятельности 10.92 Производство готовых кормов для домашних животных. Приобретено оборудование: борона дисковая прицепная БДП -32</t>
  </si>
  <si>
    <t>ИП Непомнящий Николай Александрович</t>
  </si>
  <si>
    <t xml:space="preserve">Вид деятельности 45.20.2. Приобретен Стенд шиномонтажный, диагностический сканер. </t>
  </si>
  <si>
    <t>ССПК "Березка"</t>
  </si>
  <si>
    <t>Основной вид деятельности 10.9 производство готовых кормов для животных. Приобретена борона зубовая гидрофицированная тяжелая БЗГТ -9 "ПОБЕДА".</t>
  </si>
  <si>
    <t>районный бюджет</t>
  </si>
  <si>
    <t>краевой бюджет</t>
  </si>
  <si>
    <t>ИП глава крестьянско (фермерского) хозяйства Тушин Андрей Владимирович</t>
  </si>
  <si>
    <t>Основной вид деятельности 01.46 Разведение свиней. Приобретено оборудование: погрузчик универсал "VIP"</t>
  </si>
  <si>
    <t>ИП Дерюшева Любовь Анатольевна</t>
  </si>
  <si>
    <t>ИП Попова Кристина Максимовна</t>
  </si>
  <si>
    <t xml:space="preserve">Основной вид деятельности    Вид деятельности 10.71 - Производство хлеба и мучных кондитерских изделий, тортов и пирожных недлительного хранения.       Приобретена оборудование для производства хлеба. </t>
  </si>
  <si>
    <t xml:space="preserve">Основной вид деятельности     Вид деятельности 16.10 - Распиловка и строгание древесины.     Приобретена Приобретена - Пилорама дисковая «Алтай», станок кромкообрезной двухпильный «Алтай -011». </t>
  </si>
  <si>
    <t xml:space="preserve"> объем субсидии, тыс. рублей</t>
  </si>
  <si>
    <t>ИП Петухова Надежда Владимировна</t>
  </si>
  <si>
    <t>96.23 Организация похорон автомобиль</t>
  </si>
  <si>
    <t xml:space="preserve">местный бюджет </t>
  </si>
  <si>
    <t xml:space="preserve">10.13.1 Производство соленого, вареного, запеченого, копченого, вяленного и прочего мяса.     Приобретены холодильные камеры-3 шт, сплит системы-2шт, измельчитель  </t>
  </si>
  <si>
    <t>23.69 Производство прочих изделий из
гипса, бетона или цемента автономная котельная</t>
  </si>
  <si>
    <t xml:space="preserve">ИП Подлеснов Сергей Владимирович   ИНН 241900178670    </t>
  </si>
  <si>
    <t>ИП Саар Максим Александрович ИНН 241900854400</t>
  </si>
  <si>
    <t xml:space="preserve"> СХОППК "Клевер"</t>
  </si>
  <si>
    <t>Итого</t>
  </si>
  <si>
    <t>местный бюджет ремесла</t>
  </si>
  <si>
    <t xml:space="preserve"> 10.5 Приоретено оборудование для переработки молока</t>
  </si>
  <si>
    <t>ИП Шиллер С.Э.</t>
  </si>
  <si>
    <t>16.10- Распиловка и строгание древесины 
41.20 Строительство жилых и нежилых зданий
Приобретен погрузчик</t>
  </si>
  <si>
    <t>2 ИП</t>
  </si>
  <si>
    <t>ИТОГО 13получателей - 11 ИП 2 юр лица</t>
  </si>
  <si>
    <t>Реестр субъектов малого и среднего предпринимательства, претендующих на получение поддержки МО «Каратузский район» в 2019 году.</t>
  </si>
  <si>
    <t>ИП Глава К(Ф)Х Новоселов С.А.        ИНН 241901705834</t>
  </si>
  <si>
    <t>Общество с ограниченной ответственностью «Стожары»                                   ИНН 2419005730</t>
  </si>
  <si>
    <t>01.11 Выращивание зерновых (кроме риса), зернобобовых культур и семян масличных культур. Приобретено оборудование трактор Белорус 82.1 (для перевооружения хозяйства по выращиванию зерновых культур)</t>
  </si>
  <si>
    <t>01.42.11 Разведение мясного и прочего крупного рогатого скота, включая буйволов, яков и др., на мясо. Приобретено оборудование косилка роторная навесная ЖТТ-2,4, погрузчик универсальный без джойстика КУН (TURS)-1500-0 в комплектации, КУН 2000.17.040-01 Кронштейн.</t>
  </si>
  <si>
    <t>ИП Глава К(Ф)Х Гречишкин В.К.        ИНН 241900001803</t>
  </si>
  <si>
    <t>01.42.11 Разведение мясного и прочего крупного рогатого скота, включая буйволов, яков и др., на мясо. Приобретено оборудование Гидроманипулятор Майман ММ-110S.</t>
  </si>
  <si>
    <t>ИП Шокина Т.А. ИНН 241900021623</t>
  </si>
  <si>
    <t>47.11.1 Торговля розничная замороженными продуктами в неспециализированных магазинах. Приобретено оборудование: Печь Ротационная хлебопекарная "Муссон-ротор" модель 77М-02, Шкаф расстойный "Бриз-122" (разборный), Тележка стеллажная ТС 1-Р-18 разборная для печи "Муссон-ротор" 77М-02, Форма хлебная алюм. литая № 10 215*105*105 мм, Тестомес ТММ-140, Дежа подкатная 140 л., Мукопросеиватель ПВГ - 600М, Тестомес 25/SN 2V 380V, Стол производственный  СЦЭ 1500/800</t>
  </si>
  <si>
    <t>ИТОГО 5 получателя - 4 ИП, 1 юр лицо</t>
  </si>
  <si>
    <t>ИП Подлеснов С.В.                                   ИНН 241900178670</t>
  </si>
  <si>
    <t>10.13.1 Производство соленого, вареного, запеченого, копченого, вяленого и прочего мяса. Приобретено оборудование: ВОЛЧОК В-2-114; Инъектор автоматический Inwestpol AN 20; Массажор Inwestpol MAL 200</t>
  </si>
  <si>
    <t>Индивидуальный предприниматель Глава Крестьянского (Фермерского) Хозяйства Гречишкин Валерий Константинович ИНН 241900001803</t>
  </si>
  <si>
    <t>Индивидуальный предприниматель Шокина Татьяна Анатольевна                                  ИНН 241900021623</t>
  </si>
  <si>
    <t>Индивидуальный предприниматель Подлеснов Сергей Владимирович                                   ИНН 241900178670</t>
  </si>
  <si>
    <t>Индивидуальный предприниматель Саар Максим Александрович ИНН 241900854400</t>
  </si>
  <si>
    <t>Индивидуальный предприниматель Дерюшева Любовь Анатольевна ИНН 241900030219</t>
  </si>
  <si>
    <t>Индивидуальный предприниматель Корытов Алексей Анатольевич ИНН 241901327572</t>
  </si>
  <si>
    <t>Индивидуальный предприниматель Богатырев Евгений Иванович ИНН 241900285168</t>
  </si>
  <si>
    <t>Реестр субъектов малого и среднего предпринимательства, претендующих на получение поддержки МО «Каратузский район» в 2020 году.</t>
  </si>
  <si>
    <t>-</t>
  </si>
  <si>
    <t>01.42.11 Разведение мясного и прочего крупного рогатого скота, включая буйволов, яков и др., на мясо. Приобретено оборудование: трактор "Беларус 82.1", погрузчик универсальный, ковш 1м3, грабли колесно-пальцевые</t>
  </si>
  <si>
    <t xml:space="preserve">10.13.1 Производство соленого, вареного, запеченого, копченого, вяленого и прочего мяса. Приобретен Куттер ДВАК ВК125    </t>
  </si>
  <si>
    <t>47.52.2 Торговля розничная лакокрасочными материалами в специализированных магазинах. Приобретено оборудование: виброформа кольцо КС-10,9, виброформа кольцо КС-13,9, виброформа кольцо КС-15,9, бетоносмеситель, кран-балка 1,5 т</t>
  </si>
  <si>
    <t xml:space="preserve">47.19
Торговля розничная в неспециализированных магазинах. Приобретено оборудование: машина тестораскаточная, печь электрическая конвекционная, шкаф растоечный, стол холодильный, тестомет для крутого теста, слайсер, фургон хлебный ВИС 234900, трансформатор ТМГ-250/10, шкаф холодильный, миксер планетарный, плиты индукционные, тепловая витрина
</t>
  </si>
  <si>
    <t>47.11.1 Торговля розничная замороженными продуктами в неспециализированных магазинах. Приобретено оборудование: машина холодильная сплит-система, хлеборезка, миксер планетарный. Проведены работы по сертификации продукции.</t>
  </si>
  <si>
    <t xml:space="preserve">10.71 Производство хлеба и мучных кондитерских изделий, тортов и пирожных недлительного хранения. Печь конвекционная, листы для выпечки, тестомес, шкаф растоечный тепловой, миксер, моечные ванны, вафельница, машина термоусадочная, упаковщик универсальный, лента расходная для упаковщика, подставка для машины термоусадочная, столы производственные,витрины холодильные, весы. Проведены работы по сертификации продукции. Проведен ремонт помещения кондитерского цеха.  </t>
  </si>
  <si>
    <t xml:space="preserve">43.22 Производство санитарно-технических работ, монтаж отопительных систем и систем кондиционирования воздуха. Приобретены расходные материалы: металлочерепица, профилированный лист, планка торцевая, планка конька плоского, саморезы, планка угла внутреннего, планка угла наружного, трубы стальные электросварочные, водогазопроводные, квадратные, прямоугольные, прокат г/к толстолистовой, прокат г/к квадратный, сталь для армирования, оцинкованная.   </t>
  </si>
  <si>
    <t xml:space="preserve">ИТОГО 7 получателей, в т.ч.  ИП - 7 </t>
  </si>
  <si>
    <t>Реестр субъектов малого и среднего предпринимательства, претендующих на получение поддержки МО «Каратузский район» в 2022 году.</t>
  </si>
  <si>
    <t>СХОППК "Клевер"                                  ИНН 2419005240</t>
  </si>
  <si>
    <t>Индивидуальный предприниматель Глава Крестьянского (Фермерского) Хозяйства Брамман Иван Карлович ИНН 241900219052</t>
  </si>
  <si>
    <t xml:space="preserve">10.5 – Производство молочной продукции. Приобретено: Ванна длительной пастеризации сырная на 600 л (ВДПС-600), щит управления к ВДПС-600, Авансовый платеж по договору лизинга (приобретение автомобиля ГАЗ-172412), очередные лизинговые платежи согласно графику платежей по договору лизинга.
</t>
  </si>
  <si>
    <t>01.11.1 – Выращивание зерновых культур. Приобретено: культиватор универсальный для сплошной обработки марки «Диас» БПК-10-230-Б-ШКСП</t>
  </si>
  <si>
    <t xml:space="preserve">10.92 – Производство готовых кормов для домашних животных. Приобретен:  грабли ГВС-6, косилка КДН-210
</t>
  </si>
  <si>
    <t>Индивидуальный предприниматель Курносов Сергей Анатольевич                              ИНН 241901498560</t>
  </si>
  <si>
    <t>Индивидуальный предприниматель Глава крестьянского (фермерского) хозяйства Гречишкин Валерий Константинович ИНН 241900001803</t>
  </si>
  <si>
    <t xml:space="preserve"> 01.42.11 - Разведение мясного и прочего крупного рогатого скота, включая буйволов, яков и др., на мясо. Приобретено: дровокольно распиловочная линия «ДРЛ-400», Бревнотаска, Транспортер ленточный (длина 4м, ширина 600мм), ГАЗ-231073-710 №2849962, трактор LOVOL TD904 с фронтальным погрузчиком</t>
  </si>
  <si>
    <t xml:space="preserve">47.19 - Торговля розничная в неспециализированных магазинах. Приобретено оборудование для пекарни шкаф расстоечный 5 шт, тестомес 4 шт., печь конвекционная, Печь ХПЭ-500 оцинкованная, чебуречница, кондиционер, мукопросеиватель, устройство подъема мешков для мукопросеивтеля, тепловая завеса, автомобиль ВИС Нива хлебный фургон, прицеп М3СА 817717, прицеп – фургон Аляска.
</t>
  </si>
  <si>
    <t>Индивидуальный предприниматель Терентьев Александр Викторович ИНН 241901586104</t>
  </si>
  <si>
    <t xml:space="preserve"> 47.64 - Торговля розничная спортивным оборудованием и спортивными товарами в специализированных магазинах. Приобретено: бетоносмеситель 2 шт., конвейер ленточный наклонный 2 шт., круглопалочный станок, пилорама дисковая ПД-2000 «Мини-450» с диском пильным, станок заточной навесной для дисковых пил. </t>
  </si>
  <si>
    <t>Индивидуальный предприниматель Коршунов Александр Владимирович ИНН 241900038641</t>
  </si>
  <si>
    <t xml:space="preserve"> 41.20 - Строительство жилых и нежилых зданий. Приобретено: Генератор Huter DY8000L 64, Слит-система среднетемпературная АСК СС-12 ЕСО W1, Слит-система низкотемпературная АСК СН-21 ЕСО W1, Фасовочные весы МК-6.2-RP10, Весы M-ER 326 AFU-6/01 «Post II», Водоумягчитель Vortmax серии VSD, Подставка Vortmax 750х730х850, Гастроемкость 11020Е, Гастроемкость 11040Е, Гастроемкость 11100Е, Пароконвектомат электр. UNOX Spa серии XEVC, модель XEVC-0511-E1RM, Решетка UNOX Spa GRP825 (530x325), Емкость для копчения UNOX Spa XUC090, Зонт вытяжной ЗВШ. Проведены общестроительные работы и работы по благоустройству коптильного цеха.   </t>
  </si>
  <si>
    <t>Индивидуальный предприниматель Евдокимова Юлия Викторовна ИНН 190305643817</t>
  </si>
  <si>
    <t>96.02 - Предоставление услуг парикмахерскими и салонами красоты. Будет приобретено: ноутбук, стол массажный, расходные материалы</t>
  </si>
  <si>
    <t>Индивидуальный предприниматель Подлеснов Сергей Владимирович ИНН 241900178670</t>
  </si>
  <si>
    <t xml:space="preserve"> 10.13.1 - Производство соленого, вареного, запеченого, копченого, вяленого и прочего мяса. Приобретено: Термокамера Mauting UKM 2002E, Машина тестомесительная MTM MHA с дежой (1,5 квт).</t>
  </si>
  <si>
    <t>Индивидуальный предприниматель Шокина Татьяна Анатольевна  ИНН 241900021623</t>
  </si>
  <si>
    <t xml:space="preserve">10.71 - Производство хлеба и мучных кондитерских изделий, тортов и пирожных недлительного хранения. Приобретено: Машина тестомесильная т.м. EKSI, мод. EH-50, Чебуречница Hurakan HKN-EF-16, Стол производственный СЦЭ 1500*800*850, Стол разделочный СПЛ 1500*800*850, Пила для мяса ленточная JG-210, Печь конвекционная электрич. серии XFT, модель XFT 193, Гриль для кур т.м. EKSI серии HEJ-266, Печь для пиццы WLBake серии WellPizza, Мясорубка VI-JH-C12A, Viatto, Печь конвекционная UNOX XB 893, Трансформатор TMГ11-250/10-УХЛ1, 10/0,4, Тестораскатка FLAMIC SF500DX1000, произведены работы по регистрации декларации о соответствии. </t>
  </si>
  <si>
    <t>Общество с ограниченной ответственностью "Стомаз" ИНН 2419005650</t>
  </si>
  <si>
    <t>86.23 - Стоматологическая практика. Приобретено: Стоматологический интраоральный сканер Medit i500, 3д – принтер FccuFab-L4D Shining 3D, Fab cure - Полимеризатор для дополнительного отверждения 3D моделей.</t>
  </si>
  <si>
    <t>Индивидуальный предприниматель Воронцов Дмитрий Андреевич ИНН 190306098681</t>
  </si>
  <si>
    <t xml:space="preserve"> 45.20 - Техническое обслуживание и ремонт автотранспортных средств. Будет приобретено: шиномонтажный станок, балансировочный станок, компрессор, домкрат подкатной, пневмопистолет, автомойка, расходные материалы</t>
  </si>
  <si>
    <t>ИТОГО 12 получателей</t>
  </si>
  <si>
    <t>тыс.руб</t>
  </si>
  <si>
    <t>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</si>
</sst>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6" x14ac:knownFonts="1">
    <font>
      <sz val="11"/>
      <color theme="1"/>
      <name val="Calibri"/>
      <family val="2"/>
      <scheme val="minor"/>
    </font>
    <font>
      <sz val="12"/>
      <color indexed="8"/>
      <name val="Times New Roman"/>
      <family val="1"/>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2"/>
      <color indexed="8"/>
      <name val="Times New Roman"/>
      <family val="1"/>
      <charset val="204"/>
    </font>
    <font>
      <b/>
      <sz val="14"/>
      <color indexed="8"/>
      <name val="Times New Roman"/>
      <family val="1"/>
      <charset val="204"/>
    </font>
    <font>
      <sz val="11"/>
      <color indexed="8"/>
      <name val="Times New Roman"/>
      <family val="1"/>
      <charset val="204"/>
    </font>
    <font>
      <sz val="12"/>
      <name val="Times New Roman"/>
      <family val="1"/>
      <charset val="204"/>
    </font>
    <font>
      <sz val="14"/>
      <name val="Times New Roman"/>
      <family val="1"/>
      <charset val="204"/>
    </font>
    <font>
      <b/>
      <sz val="16"/>
      <name val="Times New Roman"/>
      <family val="1"/>
      <charset val="204"/>
    </font>
    <font>
      <sz val="12"/>
      <name val="Calibri"/>
      <family val="2"/>
    </font>
    <font>
      <sz val="12"/>
      <color indexed="8"/>
      <name val="Calibri"/>
      <family val="2"/>
    </font>
    <font>
      <b/>
      <sz val="14"/>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24">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3" fillId="0" borderId="1"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1" fillId="0" borderId="4" xfId="0" applyFont="1" applyBorder="1"/>
    <xf numFmtId="0" fontId="1" fillId="0" borderId="5" xfId="0" applyFont="1" applyBorder="1"/>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xf numFmtId="0" fontId="1" fillId="0" borderId="7" xfId="0" applyFont="1" applyBorder="1"/>
    <xf numFmtId="164" fontId="1" fillId="0" borderId="7" xfId="0" applyNumberFormat="1" applyFont="1" applyBorder="1"/>
    <xf numFmtId="0" fontId="5" fillId="0" borderId="0" xfId="0" applyFont="1"/>
    <xf numFmtId="164" fontId="5" fillId="0" borderId="0" xfId="0" applyNumberFormat="1" applyFont="1"/>
    <xf numFmtId="0" fontId="1" fillId="0" borderId="0" xfId="0" applyFont="1" applyBorder="1"/>
    <xf numFmtId="0" fontId="6" fillId="0" borderId="0" xfId="0" applyFont="1" applyAlignment="1">
      <alignment horizontal="left" readingOrder="1"/>
    </xf>
    <xf numFmtId="0" fontId="5" fillId="0" borderId="0" xfId="0" applyFont="1" applyBorder="1"/>
    <xf numFmtId="0" fontId="5" fillId="0" borderId="7" xfId="0" applyFont="1" applyBorder="1"/>
    <xf numFmtId="0" fontId="1" fillId="0" borderId="9" xfId="0" applyFont="1" applyBorder="1" applyAlignment="1">
      <alignment wrapText="1"/>
    </xf>
    <xf numFmtId="164" fontId="1" fillId="0" borderId="8" xfId="0" applyNumberFormat="1" applyFont="1" applyBorder="1"/>
    <xf numFmtId="0" fontId="5" fillId="0" borderId="9" xfId="0" applyFont="1" applyBorder="1"/>
    <xf numFmtId="164" fontId="5" fillId="0" borderId="7" xfId="0" applyNumberFormat="1" applyFont="1" applyBorder="1"/>
    <xf numFmtId="0" fontId="5" fillId="0" borderId="8" xfId="0" applyFont="1" applyBorder="1"/>
    <xf numFmtId="164" fontId="5" fillId="0" borderId="8" xfId="0" applyNumberFormat="1" applyFont="1" applyBorder="1"/>
    <xf numFmtId="0" fontId="1" fillId="0" borderId="8" xfId="0" applyFont="1" applyBorder="1" applyAlignment="1">
      <alignment wrapText="1"/>
    </xf>
    <xf numFmtId="164" fontId="1" fillId="0" borderId="7" xfId="0" applyNumberFormat="1" applyFont="1" applyFill="1" applyBorder="1"/>
    <xf numFmtId="0" fontId="1" fillId="0" borderId="8" xfId="0" applyFont="1" applyFill="1" applyBorder="1"/>
    <xf numFmtId="0" fontId="1" fillId="0" borderId="7" xfId="0" applyFont="1" applyFill="1" applyBorder="1"/>
    <xf numFmtId="164" fontId="1" fillId="0" borderId="8" xfId="0" applyNumberFormat="1" applyFont="1" applyFill="1" applyBorder="1"/>
    <xf numFmtId="0" fontId="0" fillId="0" borderId="10" xfId="0" applyBorder="1"/>
    <xf numFmtId="0" fontId="1" fillId="2" borderId="11"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2" fillId="0" borderId="1" xfId="0" applyFont="1" applyBorder="1" applyAlignment="1">
      <alignment horizontal="center" wrapText="1" readingOrder="1"/>
    </xf>
    <xf numFmtId="0" fontId="1" fillId="2" borderId="8" xfId="0" applyFont="1" applyFill="1" applyBorder="1"/>
    <xf numFmtId="0" fontId="1" fillId="2" borderId="7" xfId="0" applyFont="1" applyFill="1" applyBorder="1"/>
    <xf numFmtId="164" fontId="1" fillId="2" borderId="7" xfId="0" applyNumberFormat="1" applyFont="1" applyFill="1" applyBorder="1"/>
    <xf numFmtId="164" fontId="1" fillId="2" borderId="8" xfId="0" applyNumberFormat="1" applyFont="1" applyFill="1" applyBorder="1"/>
    <xf numFmtId="0" fontId="8" fillId="2" borderId="7" xfId="0" applyFont="1" applyFill="1" applyBorder="1" applyAlignment="1">
      <alignment wrapText="1"/>
    </xf>
    <xf numFmtId="0" fontId="1" fillId="2" borderId="12" xfId="0" applyFont="1" applyFill="1" applyBorder="1"/>
    <xf numFmtId="0" fontId="1" fillId="2" borderId="11" xfId="0" applyFont="1" applyFill="1" applyBorder="1"/>
    <xf numFmtId="164" fontId="1" fillId="2" borderId="11" xfId="0" applyNumberFormat="1" applyFont="1" applyFill="1" applyBorder="1"/>
    <xf numFmtId="0" fontId="1" fillId="2" borderId="11" xfId="0" applyFont="1" applyFill="1" applyBorder="1" applyAlignment="1">
      <alignment horizontal="left" wrapText="1"/>
    </xf>
    <xf numFmtId="0" fontId="1" fillId="0" borderId="12" xfId="0" applyFont="1" applyBorder="1"/>
    <xf numFmtId="0" fontId="9" fillId="0" borderId="0" xfId="0" applyFont="1"/>
    <xf numFmtId="0" fontId="10" fillId="0" borderId="0" xfId="0" applyFont="1"/>
    <xf numFmtId="0" fontId="11" fillId="0" borderId="0" xfId="0" applyFont="1"/>
    <xf numFmtId="2" fontId="11" fillId="0" borderId="0" xfId="0" applyNumberFormat="1" applyFont="1"/>
    <xf numFmtId="0" fontId="9" fillId="0" borderId="7" xfId="0" applyFont="1" applyBorder="1" applyAlignment="1">
      <alignment horizontal="center" vertical="top" wrapText="1"/>
    </xf>
    <xf numFmtId="2" fontId="9" fillId="0" borderId="7" xfId="0" applyNumberFormat="1" applyFont="1" applyBorder="1" applyAlignment="1">
      <alignment horizontal="center" vertical="top" wrapText="1"/>
    </xf>
    <xf numFmtId="0" fontId="9" fillId="0" borderId="7" xfId="0" applyFont="1" applyBorder="1" applyAlignment="1">
      <alignment horizontal="left" vertical="top" wrapText="1"/>
    </xf>
    <xf numFmtId="0" fontId="9" fillId="0" borderId="7" xfId="0" applyFont="1" applyFill="1" applyBorder="1" applyAlignment="1">
      <alignment horizontal="center" vertical="top" wrapText="1"/>
    </xf>
    <xf numFmtId="0" fontId="9" fillId="0" borderId="7" xfId="0" applyFont="1" applyFill="1" applyBorder="1" applyAlignment="1">
      <alignment horizontal="left" vertical="top" wrapText="1"/>
    </xf>
    <xf numFmtId="2" fontId="10" fillId="0" borderId="0" xfId="0" applyNumberFormat="1" applyFont="1"/>
    <xf numFmtId="0" fontId="14" fillId="0" borderId="0" xfId="0" applyFont="1"/>
    <xf numFmtId="2" fontId="9" fillId="0" borderId="0" xfId="0" applyNumberFormat="1" applyFont="1"/>
    <xf numFmtId="165" fontId="9" fillId="0" borderId="7" xfId="0" applyNumberFormat="1" applyFont="1" applyBorder="1" applyAlignment="1">
      <alignment horizontal="center" vertical="top" wrapText="1"/>
    </xf>
    <xf numFmtId="0" fontId="9" fillId="0" borderId="7" xfId="0" applyFont="1" applyBorder="1"/>
    <xf numFmtId="4" fontId="9" fillId="0" borderId="7" xfId="0" applyNumberFormat="1" applyFont="1" applyBorder="1" applyAlignment="1">
      <alignment horizontal="center" vertical="top" wrapText="1"/>
    </xf>
    <xf numFmtId="4" fontId="9" fillId="0" borderId="7" xfId="0" applyNumberFormat="1" applyFont="1" applyFill="1" applyBorder="1" applyAlignment="1">
      <alignment horizontal="center" vertical="top" wrapText="1"/>
    </xf>
    <xf numFmtId="0" fontId="15" fillId="0" borderId="7" xfId="0" applyFont="1" applyBorder="1" applyAlignment="1">
      <alignment vertical="top" wrapText="1"/>
    </xf>
    <xf numFmtId="0" fontId="11" fillId="0" borderId="0" xfId="0" applyFont="1" applyAlignment="1">
      <alignment horizontal="left"/>
    </xf>
    <xf numFmtId="0" fontId="11" fillId="0" borderId="0" xfId="0" applyFont="1" applyAlignment="1"/>
    <xf numFmtId="4" fontId="11" fillId="0" borderId="0" xfId="0" applyNumberFormat="1" applyFont="1" applyAlignment="1">
      <alignment horizontal="right"/>
    </xf>
    <xf numFmtId="0" fontId="11" fillId="0" borderId="0" xfId="0" applyFont="1" applyAlignment="1">
      <alignment horizontal="right"/>
    </xf>
    <xf numFmtId="0" fontId="6" fillId="0" borderId="14" xfId="0" applyFont="1" applyBorder="1" applyAlignment="1">
      <alignment horizontal="left" wrapText="1" readingOrder="1"/>
    </xf>
    <xf numFmtId="0" fontId="6" fillId="0" borderId="0" xfId="0" applyFont="1" applyBorder="1" applyAlignment="1">
      <alignment horizontal="left" wrapText="1" readingOrder="1"/>
    </xf>
    <xf numFmtId="0" fontId="6" fillId="0" borderId="15" xfId="0" applyFont="1" applyBorder="1" applyAlignment="1">
      <alignment horizontal="left" wrapText="1" readingOrder="1"/>
    </xf>
    <xf numFmtId="0" fontId="7" fillId="0" borderId="0" xfId="0" applyFont="1" applyAlignment="1">
      <alignment horizontal="center" wrapText="1" readingOrder="1"/>
    </xf>
    <xf numFmtId="0" fontId="7" fillId="0" borderId="16" xfId="0" applyFont="1" applyBorder="1" applyAlignment="1">
      <alignment horizontal="center" wrapText="1" readingOrder="1"/>
    </xf>
    <xf numFmtId="0" fontId="3" fillId="0" borderId="1"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17" xfId="0" applyFont="1" applyBorder="1" applyAlignment="1">
      <alignment horizontal="center" vertical="center" wrapText="1" readingOrder="1"/>
    </xf>
    <xf numFmtId="0" fontId="3" fillId="0" borderId="18" xfId="0" applyFont="1" applyBorder="1" applyAlignment="1">
      <alignment horizontal="center" vertical="center" wrapText="1" readingOrder="1"/>
    </xf>
    <xf numFmtId="0" fontId="3" fillId="0" borderId="19" xfId="0" applyFont="1" applyBorder="1" applyAlignment="1">
      <alignment horizontal="center" vertical="center" wrapText="1" readingOrder="1"/>
    </xf>
    <xf numFmtId="0" fontId="3" fillId="0" borderId="1" xfId="0" applyFont="1" applyBorder="1" applyAlignment="1">
      <alignment horizontal="left" vertical="center" wrapText="1" readingOrder="1"/>
    </xf>
    <xf numFmtId="0" fontId="3" fillId="0" borderId="2" xfId="0" applyFont="1" applyBorder="1" applyAlignment="1">
      <alignment horizontal="left" vertical="center" wrapText="1" readingOrder="1"/>
    </xf>
    <xf numFmtId="0" fontId="9" fillId="3" borderId="20" xfId="0" applyFont="1" applyFill="1" applyBorder="1" applyAlignment="1">
      <alignment horizontal="center" vertical="top" wrapText="1"/>
    </xf>
    <xf numFmtId="0" fontId="9" fillId="3" borderId="21" xfId="0" applyFont="1" applyFill="1" applyBorder="1" applyAlignment="1">
      <alignment horizontal="center" vertical="top" wrapText="1"/>
    </xf>
    <xf numFmtId="0" fontId="13" fillId="0" borderId="11" xfId="0" applyFont="1" applyBorder="1" applyAlignment="1">
      <alignment horizontal="center" vertical="top" wrapText="1"/>
    </xf>
    <xf numFmtId="0" fontId="9" fillId="0" borderId="12" xfId="0" applyFont="1" applyBorder="1" applyAlignment="1">
      <alignment horizontal="center" vertical="top" wrapText="1"/>
    </xf>
    <xf numFmtId="0" fontId="12" fillId="0" borderId="12" xfId="0" applyFont="1" applyBorder="1" applyAlignment="1">
      <alignment horizontal="center" vertical="top" wrapText="1"/>
    </xf>
    <xf numFmtId="0" fontId="9" fillId="3" borderId="7" xfId="0" applyFont="1" applyFill="1" applyBorder="1" applyAlignment="1">
      <alignment horizontal="center" vertical="top" wrapText="1"/>
    </xf>
    <xf numFmtId="0" fontId="9" fillId="3" borderId="6" xfId="0" applyFont="1" applyFill="1" applyBorder="1" applyAlignment="1">
      <alignment horizontal="center" vertical="top" wrapText="1"/>
    </xf>
    <xf numFmtId="0" fontId="13" fillId="0" borderId="22" xfId="0" applyFont="1" applyBorder="1" applyAlignment="1">
      <alignment horizontal="center" vertical="top" wrapText="1"/>
    </xf>
    <xf numFmtId="0" fontId="9" fillId="3" borderId="5" xfId="0" applyFont="1" applyFill="1" applyBorder="1" applyAlignment="1">
      <alignment horizontal="center" vertical="top" wrapText="1"/>
    </xf>
    <xf numFmtId="0" fontId="13" fillId="0" borderId="13" xfId="0" applyFont="1" applyBorder="1" applyAlignment="1">
      <alignment horizontal="center" vertical="top" wrapText="1"/>
    </xf>
    <xf numFmtId="4" fontId="11" fillId="0" borderId="0" xfId="0" applyNumberFormat="1" applyFont="1" applyAlignment="1">
      <alignment horizontal="center"/>
    </xf>
    <xf numFmtId="0" fontId="11" fillId="0" borderId="0" xfId="0" applyFont="1" applyAlignment="1">
      <alignment horizontal="center"/>
    </xf>
    <xf numFmtId="2" fontId="10" fillId="0" borderId="23" xfId="0" applyNumberFormat="1" applyFont="1" applyBorder="1" applyAlignment="1">
      <alignment horizontal="center"/>
    </xf>
    <xf numFmtId="4" fontId="11" fillId="0" borderId="0" xfId="0" applyNumberFormat="1" applyFont="1" applyAlignment="1">
      <alignment horizontal="left"/>
    </xf>
    <xf numFmtId="0" fontId="11" fillId="0" borderId="0" xfId="0" applyFont="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13" zoomScale="75" zoomScaleNormal="75" workbookViewId="0">
      <selection activeCell="E9" sqref="E9"/>
    </sheetView>
  </sheetViews>
  <sheetFormatPr defaultRowHeight="15" x14ac:dyDescent="0.25"/>
  <cols>
    <col min="1" max="1" width="25.28515625" customWidth="1"/>
    <col min="2" max="2" width="44.28515625" customWidth="1"/>
    <col min="3" max="3" width="21.28515625" customWidth="1"/>
    <col min="4" max="4" width="10.7109375" customWidth="1"/>
    <col min="5" max="5" width="11" customWidth="1"/>
    <col min="6" max="6" width="9.85546875" customWidth="1"/>
    <col min="7" max="7" width="47.7109375" customWidth="1"/>
  </cols>
  <sheetData>
    <row r="1" spans="1:12" ht="54" customHeight="1" x14ac:dyDescent="0.3">
      <c r="A1" s="68" t="s">
        <v>19</v>
      </c>
      <c r="B1" s="68"/>
      <c r="C1" s="68"/>
      <c r="D1" s="68"/>
      <c r="E1" s="68"/>
      <c r="F1" s="68"/>
      <c r="G1" s="68"/>
      <c r="H1" s="1"/>
      <c r="I1" s="1"/>
      <c r="J1" s="1"/>
      <c r="K1" s="1"/>
      <c r="L1" s="1"/>
    </row>
    <row r="2" spans="1:12" ht="18" customHeight="1" x14ac:dyDescent="0.3">
      <c r="A2" s="69" t="s">
        <v>18</v>
      </c>
      <c r="B2" s="69"/>
      <c r="C2" s="69"/>
      <c r="D2" s="69"/>
      <c r="E2" s="69"/>
      <c r="F2" s="69"/>
      <c r="G2" s="69"/>
      <c r="H2" s="1"/>
      <c r="I2" s="1"/>
      <c r="J2" s="1"/>
      <c r="K2" s="1"/>
      <c r="L2" s="1"/>
    </row>
    <row r="3" spans="1:12" ht="147.6" customHeight="1" x14ac:dyDescent="0.25">
      <c r="A3" s="70" t="s">
        <v>0</v>
      </c>
      <c r="B3" s="70" t="s">
        <v>1</v>
      </c>
      <c r="C3" s="2" t="s">
        <v>2</v>
      </c>
      <c r="D3" s="72" t="s">
        <v>4</v>
      </c>
      <c r="E3" s="73"/>
      <c r="F3" s="74"/>
      <c r="G3" s="75" t="s">
        <v>5</v>
      </c>
      <c r="H3" s="1"/>
      <c r="I3" s="1"/>
      <c r="J3" s="1"/>
      <c r="K3" s="1"/>
      <c r="L3" s="1"/>
    </row>
    <row r="4" spans="1:12" ht="151.15" customHeight="1" x14ac:dyDescent="0.25">
      <c r="A4" s="71"/>
      <c r="B4" s="71"/>
      <c r="C4" s="3" t="s">
        <v>3</v>
      </c>
      <c r="D4" s="4" t="s">
        <v>6</v>
      </c>
      <c r="E4" s="4" t="s">
        <v>7</v>
      </c>
      <c r="F4" s="4" t="s">
        <v>8</v>
      </c>
      <c r="G4" s="76"/>
      <c r="H4" s="1"/>
      <c r="I4" s="1"/>
      <c r="J4" s="1"/>
      <c r="K4" s="1"/>
      <c r="L4" s="1"/>
    </row>
    <row r="5" spans="1:12" ht="15.75" x14ac:dyDescent="0.25">
      <c r="A5" s="33">
        <v>1</v>
      </c>
      <c r="B5" s="33">
        <v>2</v>
      </c>
      <c r="C5" s="33">
        <v>3</v>
      </c>
      <c r="D5" s="33">
        <v>4</v>
      </c>
      <c r="E5" s="33">
        <v>5</v>
      </c>
      <c r="F5" s="33">
        <v>6</v>
      </c>
      <c r="G5" s="33">
        <v>7</v>
      </c>
      <c r="H5" s="1"/>
      <c r="I5" s="1"/>
      <c r="J5" s="1"/>
      <c r="K5" s="1"/>
      <c r="L5" s="1"/>
    </row>
    <row r="6" spans="1:12" ht="31.15" customHeight="1" x14ac:dyDescent="0.25">
      <c r="A6" s="65" t="s">
        <v>9</v>
      </c>
      <c r="B6" s="66"/>
      <c r="C6" s="66"/>
      <c r="D6" s="66"/>
      <c r="E6" s="66"/>
      <c r="F6" s="66"/>
      <c r="G6" s="67"/>
      <c r="H6" s="1"/>
      <c r="I6" s="1"/>
      <c r="J6" s="1"/>
      <c r="K6" s="1"/>
      <c r="L6" s="1"/>
    </row>
    <row r="7" spans="1:12" ht="234" customHeight="1" x14ac:dyDescent="0.25">
      <c r="A7" s="7" t="s">
        <v>13</v>
      </c>
      <c r="B7" s="31" t="s">
        <v>15</v>
      </c>
      <c r="C7" s="37">
        <v>600</v>
      </c>
      <c r="D7" s="35"/>
      <c r="E7" s="34">
        <v>14</v>
      </c>
      <c r="F7" s="36">
        <v>1222.2</v>
      </c>
      <c r="G7" s="31" t="s">
        <v>43</v>
      </c>
      <c r="H7" s="1"/>
      <c r="I7" s="1"/>
      <c r="J7" s="1"/>
      <c r="K7" s="1"/>
      <c r="L7" s="1"/>
    </row>
    <row r="8" spans="1:12" ht="125.45" customHeight="1" x14ac:dyDescent="0.25">
      <c r="A8" s="5"/>
      <c r="B8" s="31" t="s">
        <v>20</v>
      </c>
      <c r="C8" s="34">
        <v>377.3</v>
      </c>
      <c r="D8" s="35">
        <v>1</v>
      </c>
      <c r="E8" s="34">
        <v>50</v>
      </c>
      <c r="F8" s="36">
        <v>754.6</v>
      </c>
      <c r="G8" s="31" t="s">
        <v>26</v>
      </c>
      <c r="H8" s="1"/>
      <c r="I8" s="1"/>
      <c r="J8" s="1"/>
      <c r="K8" s="1"/>
      <c r="L8" s="1"/>
    </row>
    <row r="9" spans="1:12" ht="127.15" customHeight="1" x14ac:dyDescent="0.25">
      <c r="A9" s="5"/>
      <c r="B9" s="31" t="s">
        <v>14</v>
      </c>
      <c r="C9" s="37">
        <v>50</v>
      </c>
      <c r="D9" s="35"/>
      <c r="E9" s="34">
        <v>2</v>
      </c>
      <c r="F9" s="36">
        <v>100</v>
      </c>
      <c r="G9" s="38" t="s">
        <v>27</v>
      </c>
      <c r="H9" s="1"/>
      <c r="I9" s="1"/>
      <c r="J9" s="1"/>
      <c r="K9" s="1"/>
      <c r="L9" s="1"/>
    </row>
    <row r="10" spans="1:12" ht="151.15" customHeight="1" x14ac:dyDescent="0.25">
      <c r="A10" s="6"/>
      <c r="B10" s="30" t="s">
        <v>21</v>
      </c>
      <c r="C10" s="39">
        <v>186.5</v>
      </c>
      <c r="D10" s="40">
        <v>1</v>
      </c>
      <c r="E10" s="39"/>
      <c r="F10" s="41">
        <v>373</v>
      </c>
      <c r="G10" s="31" t="s">
        <v>23</v>
      </c>
      <c r="H10" s="1"/>
      <c r="I10" s="1"/>
      <c r="J10" s="1"/>
      <c r="K10" s="1"/>
      <c r="L10" s="1"/>
    </row>
    <row r="11" spans="1:12" ht="109.9" customHeight="1" x14ac:dyDescent="0.25">
      <c r="A11" s="6"/>
      <c r="B11" s="32" t="s">
        <v>22</v>
      </c>
      <c r="C11" s="36">
        <v>600</v>
      </c>
      <c r="D11" s="34">
        <v>2</v>
      </c>
      <c r="E11" s="35">
        <v>6</v>
      </c>
      <c r="F11" s="37">
        <v>1250</v>
      </c>
      <c r="G11" s="30" t="s">
        <v>28</v>
      </c>
      <c r="H11" s="1"/>
      <c r="I11" s="1"/>
      <c r="J11" s="1"/>
      <c r="K11" s="1"/>
      <c r="L11" s="1"/>
    </row>
    <row r="12" spans="1:12" ht="75.599999999999994" customHeight="1" x14ac:dyDescent="0.25">
      <c r="A12" s="6"/>
      <c r="B12" s="32" t="s">
        <v>24</v>
      </c>
      <c r="C12" s="36">
        <v>300</v>
      </c>
      <c r="D12" s="34"/>
      <c r="E12" s="35">
        <v>2</v>
      </c>
      <c r="F12" s="37">
        <v>600</v>
      </c>
      <c r="G12" s="42" t="s">
        <v>29</v>
      </c>
      <c r="H12" s="1"/>
      <c r="I12" s="1"/>
      <c r="J12" s="1"/>
      <c r="K12" s="1"/>
      <c r="L12" s="1"/>
    </row>
    <row r="13" spans="1:12" ht="99.6" customHeight="1" x14ac:dyDescent="0.25">
      <c r="A13" s="43"/>
      <c r="B13" s="32" t="s">
        <v>25</v>
      </c>
      <c r="C13" s="36">
        <v>435</v>
      </c>
      <c r="D13" s="34">
        <v>1</v>
      </c>
      <c r="E13" s="35">
        <v>0</v>
      </c>
      <c r="F13" s="37">
        <v>870</v>
      </c>
      <c r="G13" s="42" t="s">
        <v>30</v>
      </c>
      <c r="H13" s="1"/>
      <c r="I13" s="1"/>
      <c r="J13" s="1"/>
      <c r="K13" s="1"/>
      <c r="L13" s="1"/>
    </row>
    <row r="14" spans="1:12" ht="45" customHeight="1" x14ac:dyDescent="0.25">
      <c r="A14" s="43"/>
      <c r="B14" s="32" t="s">
        <v>31</v>
      </c>
      <c r="C14" s="36">
        <v>600</v>
      </c>
      <c r="D14" s="34">
        <v>1</v>
      </c>
      <c r="E14" s="35">
        <v>1</v>
      </c>
      <c r="F14" s="37">
        <v>2330</v>
      </c>
      <c r="G14" s="42" t="s">
        <v>33</v>
      </c>
      <c r="H14" s="1"/>
      <c r="I14" s="1"/>
      <c r="J14" s="1"/>
      <c r="K14" s="1"/>
      <c r="L14" s="1"/>
    </row>
    <row r="15" spans="1:12" ht="68.45" customHeight="1" x14ac:dyDescent="0.25">
      <c r="A15" s="43"/>
      <c r="B15" s="32" t="s">
        <v>32</v>
      </c>
      <c r="C15" s="36">
        <v>284</v>
      </c>
      <c r="D15" s="34">
        <v>1</v>
      </c>
      <c r="E15" s="35"/>
      <c r="F15" s="37">
        <f>453+115</f>
        <v>568</v>
      </c>
      <c r="G15" s="42" t="s">
        <v>34</v>
      </c>
      <c r="H15" s="1"/>
      <c r="I15" s="1"/>
      <c r="J15" s="1"/>
      <c r="K15" s="1"/>
      <c r="L15" s="1"/>
    </row>
    <row r="16" spans="1:12" ht="78.599999999999994" customHeight="1" x14ac:dyDescent="0.25">
      <c r="A16" s="43"/>
      <c r="B16" s="32" t="s">
        <v>37</v>
      </c>
      <c r="C16" s="36">
        <f>530/2</f>
        <v>265</v>
      </c>
      <c r="D16" s="34">
        <v>1</v>
      </c>
      <c r="E16" s="35">
        <v>1</v>
      </c>
      <c r="F16" s="37">
        <v>530</v>
      </c>
      <c r="G16" s="42" t="s">
        <v>39</v>
      </c>
      <c r="H16" s="1"/>
      <c r="I16" s="1"/>
      <c r="J16" s="1"/>
      <c r="K16" s="1"/>
      <c r="L16" s="1"/>
    </row>
    <row r="17" spans="1:12" ht="68.45" customHeight="1" x14ac:dyDescent="0.25">
      <c r="A17" s="43"/>
      <c r="B17" s="32" t="s">
        <v>38</v>
      </c>
      <c r="C17" s="36">
        <f>F17/2</f>
        <v>306.5</v>
      </c>
      <c r="D17" s="34">
        <v>0</v>
      </c>
      <c r="E17" s="35">
        <v>7</v>
      </c>
      <c r="F17" s="37">
        <f>493+120</f>
        <v>613</v>
      </c>
      <c r="G17" s="42" t="s">
        <v>40</v>
      </c>
      <c r="H17" s="1"/>
      <c r="I17" s="1"/>
      <c r="J17" s="1"/>
      <c r="K17" s="1"/>
      <c r="L17" s="1"/>
    </row>
    <row r="18" spans="1:12" ht="68.45" customHeight="1" x14ac:dyDescent="0.25">
      <c r="A18" s="43"/>
      <c r="B18" s="32" t="s">
        <v>41</v>
      </c>
      <c r="C18" s="36">
        <f>F18/2</f>
        <v>267.5</v>
      </c>
      <c r="D18" s="34">
        <v>1</v>
      </c>
      <c r="E18" s="35">
        <v>1</v>
      </c>
      <c r="F18" s="37">
        <v>535</v>
      </c>
      <c r="G18" s="42" t="s">
        <v>42</v>
      </c>
      <c r="H18" s="1"/>
      <c r="I18" s="1"/>
      <c r="J18" s="1"/>
      <c r="K18" s="1"/>
      <c r="L18" s="1"/>
    </row>
    <row r="19" spans="1:12" ht="68.45" customHeight="1" x14ac:dyDescent="0.25">
      <c r="A19" s="43"/>
      <c r="B19" s="32" t="s">
        <v>44</v>
      </c>
      <c r="C19" s="36">
        <v>600</v>
      </c>
      <c r="D19" s="34">
        <v>0</v>
      </c>
      <c r="E19" s="35">
        <v>1</v>
      </c>
      <c r="F19" s="37">
        <v>1330</v>
      </c>
      <c r="G19" s="42"/>
      <c r="H19" s="1"/>
      <c r="I19" s="1"/>
      <c r="J19" s="1"/>
      <c r="K19" s="1"/>
      <c r="L19" s="1"/>
    </row>
    <row r="20" spans="1:12" ht="74.45" customHeight="1" x14ac:dyDescent="0.25">
      <c r="A20" s="29"/>
      <c r="B20" s="31" t="s">
        <v>35</v>
      </c>
      <c r="C20" s="36">
        <v>600</v>
      </c>
      <c r="D20" s="34">
        <v>1</v>
      </c>
      <c r="E20" s="35">
        <v>11</v>
      </c>
      <c r="F20" s="37">
        <v>1300</v>
      </c>
      <c r="G20" s="31" t="s">
        <v>36</v>
      </c>
      <c r="H20" s="1"/>
      <c r="I20" s="1"/>
      <c r="J20" s="1"/>
      <c r="K20" s="1"/>
      <c r="L20" s="1"/>
    </row>
    <row r="21" spans="1:12" ht="15.75" x14ac:dyDescent="0.25">
      <c r="A21" s="10" t="s">
        <v>10</v>
      </c>
      <c r="B21" s="10"/>
      <c r="C21" s="21">
        <f>C20+C17+C16+C15+C14+C13+C12+C11+C10+C9+C8+C18+C7+C19</f>
        <v>5471.8</v>
      </c>
      <c r="D21" s="17">
        <f>D20+D17+D16+D15+D14+D13+D12+D11+D10+D9+D8+D7+D18</f>
        <v>10</v>
      </c>
      <c r="E21" s="17">
        <f>E20+E17+E16+E15+E14+E13+E12+E11+E10+E9+E8+E7+E18+E19</f>
        <v>96</v>
      </c>
      <c r="F21" s="21">
        <f>F20+F17+F16+F15+F14+F13+F12+F11+F10+F9+F8+F7+F18+F19</f>
        <v>12375.800000000001</v>
      </c>
      <c r="G21" s="10"/>
      <c r="H21" s="1"/>
      <c r="I21" s="1"/>
      <c r="J21" s="1"/>
      <c r="K21" s="1"/>
      <c r="L21" s="1"/>
    </row>
    <row r="22" spans="1:12" ht="15.75" x14ac:dyDescent="0.25">
      <c r="A22" s="1"/>
      <c r="B22" s="1"/>
      <c r="C22" s="1"/>
      <c r="D22" s="1"/>
      <c r="E22" s="1"/>
      <c r="F22" s="1"/>
      <c r="G22" s="1"/>
      <c r="H22" s="1"/>
      <c r="I22" s="1"/>
      <c r="J22" s="1"/>
      <c r="K22" s="1"/>
      <c r="L22" s="1"/>
    </row>
    <row r="23" spans="1:12" ht="15.75" x14ac:dyDescent="0.25">
      <c r="A23" s="15" t="s">
        <v>11</v>
      </c>
      <c r="B23" s="1"/>
      <c r="C23" s="1"/>
      <c r="D23" s="1"/>
      <c r="E23" s="1"/>
      <c r="F23" s="1"/>
      <c r="G23" s="1"/>
      <c r="H23" s="1"/>
      <c r="I23" s="1"/>
      <c r="J23" s="1"/>
      <c r="K23" s="1"/>
      <c r="L23" s="1"/>
    </row>
    <row r="24" spans="1:12" ht="15.75" x14ac:dyDescent="0.25">
      <c r="A24" s="1"/>
      <c r="B24" s="7"/>
      <c r="C24" s="25"/>
      <c r="D24" s="26"/>
      <c r="E24" s="27"/>
      <c r="F24" s="28"/>
      <c r="G24" s="10"/>
      <c r="H24" s="1"/>
      <c r="I24" s="1"/>
      <c r="J24" s="1"/>
      <c r="K24" s="1"/>
      <c r="L24" s="1"/>
    </row>
    <row r="25" spans="1:12" ht="15.75" x14ac:dyDescent="0.25">
      <c r="A25" s="20" t="s">
        <v>17</v>
      </c>
      <c r="B25" s="17"/>
      <c r="C25" s="21" t="e">
        <f>C24+#REF!+#REF!</f>
        <v>#REF!</v>
      </c>
      <c r="D25" s="22">
        <v>1</v>
      </c>
      <c r="E25" s="17" t="e">
        <f>E24+#REF!</f>
        <v>#REF!</v>
      </c>
      <c r="F25" s="23" t="e">
        <f>F24+#REF!+#REF!</f>
        <v>#REF!</v>
      </c>
      <c r="G25" s="17"/>
      <c r="H25" s="1"/>
      <c r="I25" s="1"/>
      <c r="J25" s="1"/>
      <c r="K25" s="1"/>
      <c r="L25" s="1"/>
    </row>
    <row r="26" spans="1:12" ht="15.75" x14ac:dyDescent="0.25">
      <c r="A26" s="12" t="s">
        <v>16</v>
      </c>
      <c r="B26" s="14"/>
      <c r="C26" s="16" t="e">
        <f>#REF!+#REF!+#REF!</f>
        <v>#REF!</v>
      </c>
      <c r="D26" s="16"/>
      <c r="E26" s="16">
        <v>4</v>
      </c>
      <c r="F26" s="16" t="e">
        <f>#REF!+#REF!+#REF!</f>
        <v>#REF!</v>
      </c>
      <c r="G26" s="14"/>
      <c r="H26" s="1"/>
      <c r="I26" s="1"/>
      <c r="J26" s="1"/>
      <c r="K26" s="1"/>
      <c r="L26" s="1"/>
    </row>
    <row r="27" spans="1:12" ht="15.75" x14ac:dyDescent="0.25">
      <c r="A27" s="15" t="s">
        <v>12</v>
      </c>
      <c r="B27" s="1"/>
      <c r="C27" s="1"/>
      <c r="D27" s="1"/>
      <c r="E27" s="1"/>
      <c r="F27" s="1"/>
      <c r="G27" s="1"/>
      <c r="H27" s="1"/>
      <c r="I27" s="1"/>
      <c r="J27" s="1"/>
      <c r="K27" s="1"/>
      <c r="L27" s="1"/>
    </row>
    <row r="28" spans="1:12" ht="191.45" customHeight="1" x14ac:dyDescent="0.25">
      <c r="A28" s="18"/>
      <c r="B28" s="24"/>
      <c r="C28" s="11"/>
      <c r="D28" s="9"/>
      <c r="E28" s="10"/>
      <c r="F28" s="19"/>
      <c r="G28" s="8"/>
      <c r="H28" s="1"/>
      <c r="I28" s="1"/>
      <c r="J28" s="1"/>
      <c r="K28" s="1"/>
      <c r="L28" s="1"/>
    </row>
    <row r="29" spans="1:12" ht="15.75" x14ac:dyDescent="0.25">
      <c r="A29" s="12" t="s">
        <v>16</v>
      </c>
      <c r="B29" s="12"/>
      <c r="C29" s="13">
        <f>C28</f>
        <v>0</v>
      </c>
      <c r="D29" s="12">
        <f>D28</f>
        <v>0</v>
      </c>
      <c r="E29" s="12"/>
      <c r="F29" s="13">
        <f>F28</f>
        <v>0</v>
      </c>
      <c r="G29" s="12"/>
      <c r="H29" s="1"/>
      <c r="I29" s="1"/>
      <c r="J29" s="1"/>
      <c r="K29" s="1"/>
      <c r="L29" s="1"/>
    </row>
    <row r="30" spans="1:12" ht="15.75" x14ac:dyDescent="0.25">
      <c r="A30" s="1"/>
      <c r="B30" s="1"/>
      <c r="C30" s="1"/>
      <c r="D30" s="1"/>
      <c r="E30" s="1"/>
      <c r="F30" s="1"/>
      <c r="G30" s="1"/>
      <c r="H30" s="1"/>
      <c r="I30" s="1"/>
      <c r="J30" s="1"/>
      <c r="K30" s="1"/>
      <c r="L30" s="1"/>
    </row>
    <row r="31" spans="1:12" ht="15.75" x14ac:dyDescent="0.25">
      <c r="A31" s="1"/>
      <c r="B31" s="1"/>
      <c r="C31" s="1"/>
      <c r="D31" s="1"/>
      <c r="E31" s="1"/>
      <c r="F31" s="1"/>
      <c r="G31" s="1"/>
      <c r="H31" s="1"/>
      <c r="I31" s="1"/>
      <c r="J31" s="1"/>
      <c r="K31" s="1"/>
      <c r="L31" s="1"/>
    </row>
    <row r="32" spans="1:12" ht="15.75" x14ac:dyDescent="0.25">
      <c r="A32" s="1"/>
      <c r="B32" s="1"/>
      <c r="C32" s="1"/>
      <c r="D32" s="1"/>
      <c r="E32" s="1"/>
      <c r="F32" s="1"/>
      <c r="G32" s="1"/>
      <c r="H32" s="1"/>
      <c r="I32" s="1"/>
      <c r="J32" s="1"/>
      <c r="K32" s="1"/>
      <c r="L32" s="1"/>
    </row>
    <row r="33" spans="1:12" ht="15.75" x14ac:dyDescent="0.25">
      <c r="A33" s="1"/>
      <c r="B33" s="1"/>
      <c r="C33" s="1"/>
      <c r="D33" s="1"/>
      <c r="E33" s="1"/>
      <c r="F33" s="1"/>
      <c r="G33" s="1"/>
      <c r="H33" s="1"/>
      <c r="I33" s="1"/>
      <c r="J33" s="1"/>
      <c r="K33" s="1"/>
      <c r="L33" s="1"/>
    </row>
    <row r="34" spans="1:12" ht="15.75" x14ac:dyDescent="0.25">
      <c r="A34" s="1"/>
      <c r="B34" s="1"/>
      <c r="C34" s="1"/>
      <c r="D34" s="1"/>
      <c r="E34" s="1"/>
      <c r="F34" s="1"/>
      <c r="G34" s="1"/>
      <c r="H34" s="1"/>
      <c r="I34" s="1"/>
      <c r="J34" s="1"/>
      <c r="K34" s="1"/>
      <c r="L34" s="1"/>
    </row>
    <row r="35" spans="1:12" ht="15.75" x14ac:dyDescent="0.25">
      <c r="A35" s="1"/>
      <c r="B35" s="1"/>
      <c r="C35" s="1"/>
      <c r="D35" s="1"/>
      <c r="E35" s="1"/>
      <c r="F35" s="1"/>
      <c r="G35" s="1"/>
      <c r="H35" s="1"/>
      <c r="I35" s="1"/>
      <c r="J35" s="1"/>
      <c r="K35" s="1"/>
      <c r="L35" s="1"/>
    </row>
    <row r="36" spans="1:12" ht="15.75" x14ac:dyDescent="0.25">
      <c r="A36" s="1"/>
      <c r="B36" s="1"/>
      <c r="C36" s="1"/>
      <c r="D36" s="1"/>
      <c r="E36" s="1"/>
      <c r="F36" s="1"/>
      <c r="G36" s="1"/>
      <c r="H36" s="1"/>
      <c r="I36" s="1"/>
      <c r="J36" s="1"/>
      <c r="K36" s="1"/>
      <c r="L36" s="1"/>
    </row>
    <row r="37" spans="1:12" ht="15.75" x14ac:dyDescent="0.25">
      <c r="A37" s="1"/>
      <c r="B37" s="1"/>
      <c r="C37" s="1"/>
      <c r="D37" s="1"/>
      <c r="E37" s="1"/>
      <c r="F37" s="1"/>
      <c r="G37" s="1"/>
      <c r="H37" s="1"/>
      <c r="I37" s="1"/>
      <c r="J37" s="1"/>
      <c r="K37" s="1"/>
      <c r="L37" s="1"/>
    </row>
    <row r="38" spans="1:12" ht="15.75" x14ac:dyDescent="0.25">
      <c r="A38" s="1"/>
      <c r="B38" s="1"/>
      <c r="C38" s="1"/>
      <c r="D38" s="1"/>
      <c r="E38" s="1"/>
      <c r="F38" s="1"/>
      <c r="G38" s="1"/>
      <c r="H38" s="1"/>
      <c r="I38" s="1"/>
      <c r="J38" s="1"/>
      <c r="K38" s="1"/>
      <c r="L38" s="1"/>
    </row>
    <row r="39" spans="1:12" ht="15.75" x14ac:dyDescent="0.25">
      <c r="A39" s="1"/>
      <c r="B39" s="1"/>
      <c r="C39" s="1"/>
      <c r="D39" s="1"/>
      <c r="E39" s="1"/>
      <c r="F39" s="1"/>
      <c r="G39" s="1"/>
      <c r="H39" s="1"/>
      <c r="I39" s="1"/>
      <c r="J39" s="1"/>
      <c r="K39" s="1"/>
      <c r="L39" s="1"/>
    </row>
    <row r="40" spans="1:12" ht="15.75" x14ac:dyDescent="0.25">
      <c r="A40" s="1"/>
      <c r="B40" s="1"/>
      <c r="C40" s="1"/>
      <c r="D40" s="1"/>
      <c r="E40" s="1"/>
      <c r="F40" s="1"/>
      <c r="G40" s="1"/>
      <c r="H40" s="1"/>
      <c r="I40" s="1"/>
      <c r="J40" s="1"/>
      <c r="K40" s="1"/>
      <c r="L40" s="1"/>
    </row>
  </sheetData>
  <mergeCells count="7">
    <mergeCell ref="A6:G6"/>
    <mergeCell ref="A1:G1"/>
    <mergeCell ref="A2:G2"/>
    <mergeCell ref="A3:A4"/>
    <mergeCell ref="B3:B4"/>
    <mergeCell ref="D3:F3"/>
    <mergeCell ref="G3:G4"/>
  </mergeCells>
  <phoneticPr fontId="0"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3" zoomScale="93" zoomScaleNormal="93" workbookViewId="0">
      <selection activeCell="E16" sqref="E16"/>
    </sheetView>
  </sheetViews>
  <sheetFormatPr defaultColWidth="8.85546875" defaultRowHeight="15.75" x14ac:dyDescent="0.25"/>
  <cols>
    <col min="1" max="1" width="5.140625" style="44" customWidth="1"/>
    <col min="2" max="2" width="25.5703125" style="44" customWidth="1"/>
    <col min="3" max="3" width="17.28515625" style="44" bestFit="1" customWidth="1"/>
    <col min="4" max="4" width="14.7109375" style="44" customWidth="1"/>
    <col min="5" max="5" width="6.28515625" style="44" customWidth="1"/>
    <col min="6" max="6" width="6.5703125" style="44" customWidth="1"/>
    <col min="7" max="7" width="17.5703125" style="44" bestFit="1" customWidth="1"/>
    <col min="8" max="8" width="28.7109375" style="44" customWidth="1"/>
    <col min="9" max="9" width="8.85546875" style="44"/>
    <col min="10" max="10" width="12.140625" style="44" bestFit="1" customWidth="1"/>
    <col min="11" max="16384" width="8.85546875" style="44"/>
  </cols>
  <sheetData>
    <row r="1" spans="1:10" ht="40.9" customHeight="1" x14ac:dyDescent="0.25">
      <c r="A1" s="80" t="s">
        <v>50</v>
      </c>
      <c r="B1" s="81"/>
      <c r="C1" s="81"/>
      <c r="D1" s="81"/>
      <c r="E1" s="81"/>
      <c r="F1" s="81"/>
      <c r="G1" s="81"/>
      <c r="H1" s="81"/>
    </row>
    <row r="2" spans="1:10" ht="32.25" customHeight="1" x14ac:dyDescent="0.25">
      <c r="A2" s="77" t="s">
        <v>0</v>
      </c>
      <c r="B2" s="77" t="s">
        <v>45</v>
      </c>
      <c r="C2" s="83" t="s">
        <v>64</v>
      </c>
      <c r="D2" s="84"/>
      <c r="E2" s="82" t="s">
        <v>4</v>
      </c>
      <c r="F2" s="82"/>
      <c r="G2" s="82"/>
      <c r="H2" s="77" t="s">
        <v>46</v>
      </c>
    </row>
    <row r="3" spans="1:10" ht="90" customHeight="1" x14ac:dyDescent="0.25">
      <c r="A3" s="78"/>
      <c r="B3" s="78"/>
      <c r="C3" s="85"/>
      <c r="D3" s="86"/>
      <c r="E3" s="77" t="s">
        <v>47</v>
      </c>
      <c r="F3" s="77" t="s">
        <v>48</v>
      </c>
      <c r="G3" s="77" t="s">
        <v>49</v>
      </c>
      <c r="H3" s="78"/>
    </row>
    <row r="4" spans="1:10" ht="31.5" x14ac:dyDescent="0.25">
      <c r="A4" s="79"/>
      <c r="B4" s="79"/>
      <c r="C4" s="48" t="s">
        <v>56</v>
      </c>
      <c r="D4" s="48" t="s">
        <v>57</v>
      </c>
      <c r="E4" s="79"/>
      <c r="F4" s="79"/>
      <c r="G4" s="79"/>
      <c r="H4" s="79"/>
    </row>
    <row r="5" spans="1:10" x14ac:dyDescent="0.25">
      <c r="A5" s="48">
        <v>1</v>
      </c>
      <c r="B5" s="48">
        <v>3</v>
      </c>
      <c r="C5" s="48">
        <v>4</v>
      </c>
      <c r="D5" s="48">
        <v>5</v>
      </c>
      <c r="E5" s="48">
        <v>6</v>
      </c>
      <c r="F5" s="48">
        <v>7</v>
      </c>
      <c r="G5" s="48">
        <v>8</v>
      </c>
      <c r="H5" s="48">
        <v>9</v>
      </c>
    </row>
    <row r="6" spans="1:10" ht="62.25" customHeight="1" x14ac:dyDescent="0.25">
      <c r="A6" s="51">
        <v>1</v>
      </c>
      <c r="B6" s="52" t="s">
        <v>58</v>
      </c>
      <c r="C6" s="49">
        <v>78000</v>
      </c>
      <c r="D6" s="49"/>
      <c r="E6" s="48"/>
      <c r="F6" s="48">
        <v>3</v>
      </c>
      <c r="G6" s="49">
        <v>260000</v>
      </c>
      <c r="H6" s="50" t="s">
        <v>59</v>
      </c>
    </row>
    <row r="7" spans="1:10" ht="81" customHeight="1" x14ac:dyDescent="0.25">
      <c r="A7" s="51">
        <v>2</v>
      </c>
      <c r="B7" s="52" t="s">
        <v>31</v>
      </c>
      <c r="C7" s="49"/>
      <c r="D7" s="49">
        <f t="shared" ref="D7:D14" si="0">G7*30%</f>
        <v>124200</v>
      </c>
      <c r="E7" s="48"/>
      <c r="F7" s="48">
        <v>2</v>
      </c>
      <c r="G7" s="49">
        <v>414000</v>
      </c>
      <c r="H7" s="50" t="s">
        <v>51</v>
      </c>
    </row>
    <row r="8" spans="1:10" ht="66" customHeight="1" x14ac:dyDescent="0.25">
      <c r="A8" s="51">
        <v>3</v>
      </c>
      <c r="B8" s="52" t="s">
        <v>52</v>
      </c>
      <c r="C8" s="49"/>
      <c r="D8" s="49">
        <f t="shared" si="0"/>
        <v>51000</v>
      </c>
      <c r="E8" s="48"/>
      <c r="F8" s="48">
        <v>1</v>
      </c>
      <c r="G8" s="49">
        <v>170000</v>
      </c>
      <c r="H8" s="50" t="s">
        <v>53</v>
      </c>
    </row>
    <row r="9" spans="1:10" ht="141.75" x14ac:dyDescent="0.25">
      <c r="A9" s="51">
        <v>4</v>
      </c>
      <c r="B9" s="52" t="s">
        <v>54</v>
      </c>
      <c r="C9" s="48"/>
      <c r="D9" s="49">
        <f t="shared" si="0"/>
        <v>161354.46299999999</v>
      </c>
      <c r="E9" s="48">
        <v>2</v>
      </c>
      <c r="F9" s="48">
        <v>6</v>
      </c>
      <c r="G9" s="48">
        <v>537848.21</v>
      </c>
      <c r="H9" s="50" t="s">
        <v>55</v>
      </c>
    </row>
    <row r="10" spans="1:10" ht="157.5" x14ac:dyDescent="0.25">
      <c r="A10" s="51">
        <v>5</v>
      </c>
      <c r="B10" s="52" t="s">
        <v>60</v>
      </c>
      <c r="C10" s="48"/>
      <c r="D10" s="48">
        <f t="shared" si="0"/>
        <v>103464.59999999999</v>
      </c>
      <c r="E10" s="48">
        <v>4</v>
      </c>
      <c r="F10" s="48">
        <v>15</v>
      </c>
      <c r="G10" s="48">
        <v>344882</v>
      </c>
      <c r="H10" s="50" t="s">
        <v>62</v>
      </c>
    </row>
    <row r="11" spans="1:10" ht="126" x14ac:dyDescent="0.25">
      <c r="A11" s="51">
        <v>6</v>
      </c>
      <c r="B11" s="52" t="s">
        <v>70</v>
      </c>
      <c r="C11" s="48"/>
      <c r="D11" s="49">
        <f>G11*30%</f>
        <v>124255.974</v>
      </c>
      <c r="E11" s="48">
        <v>1</v>
      </c>
      <c r="F11" s="48">
        <v>7</v>
      </c>
      <c r="G11" s="48">
        <v>414186.58</v>
      </c>
      <c r="H11" s="50" t="s">
        <v>68</v>
      </c>
    </row>
    <row r="12" spans="1:10" ht="141.75" x14ac:dyDescent="0.25">
      <c r="A12" s="51">
        <v>7</v>
      </c>
      <c r="B12" s="52" t="s">
        <v>61</v>
      </c>
      <c r="C12" s="48"/>
      <c r="D12" s="48">
        <f t="shared" si="0"/>
        <v>96000</v>
      </c>
      <c r="E12" s="48">
        <v>1</v>
      </c>
      <c r="F12" s="48"/>
      <c r="G12" s="48">
        <v>320000</v>
      </c>
      <c r="H12" s="50" t="s">
        <v>63</v>
      </c>
    </row>
    <row r="13" spans="1:10" ht="31.5" x14ac:dyDescent="0.25">
      <c r="A13" s="51">
        <v>8</v>
      </c>
      <c r="B13" s="52" t="s">
        <v>65</v>
      </c>
      <c r="C13" s="48"/>
      <c r="D13" s="48">
        <f t="shared" si="0"/>
        <v>201000</v>
      </c>
      <c r="E13" s="48">
        <v>1</v>
      </c>
      <c r="F13" s="48">
        <v>1</v>
      </c>
      <c r="G13" s="48">
        <v>670000</v>
      </c>
      <c r="H13" s="50" t="s">
        <v>66</v>
      </c>
    </row>
    <row r="14" spans="1:10" ht="84" customHeight="1" x14ac:dyDescent="0.25">
      <c r="A14" s="51">
        <v>9</v>
      </c>
      <c r="B14" s="52" t="s">
        <v>71</v>
      </c>
      <c r="C14" s="48"/>
      <c r="D14" s="48">
        <f t="shared" si="0"/>
        <v>489600</v>
      </c>
      <c r="E14" s="48">
        <v>2</v>
      </c>
      <c r="F14" s="48">
        <v>11</v>
      </c>
      <c r="G14" s="48">
        <v>1632000</v>
      </c>
      <c r="H14" s="50" t="s">
        <v>69</v>
      </c>
    </row>
    <row r="15" spans="1:10" ht="47.25" x14ac:dyDescent="0.25">
      <c r="A15" s="51">
        <v>10</v>
      </c>
      <c r="B15" s="52" t="s">
        <v>72</v>
      </c>
      <c r="C15" s="48"/>
      <c r="D15" s="48">
        <v>1000000</v>
      </c>
      <c r="E15" s="48">
        <v>3</v>
      </c>
      <c r="F15" s="48">
        <v>6</v>
      </c>
      <c r="G15" s="48">
        <v>3657200</v>
      </c>
      <c r="H15" s="50" t="s">
        <v>75</v>
      </c>
    </row>
    <row r="16" spans="1:10" ht="78.75" x14ac:dyDescent="0.25">
      <c r="A16" s="51">
        <v>11</v>
      </c>
      <c r="B16" s="52" t="s">
        <v>76</v>
      </c>
      <c r="C16" s="48"/>
      <c r="D16" s="48">
        <v>60000</v>
      </c>
      <c r="E16" s="48">
        <v>1</v>
      </c>
      <c r="F16" s="48">
        <v>3</v>
      </c>
      <c r="G16" s="48">
        <v>200000</v>
      </c>
      <c r="H16" s="50" t="s">
        <v>77</v>
      </c>
      <c r="J16" s="55"/>
    </row>
    <row r="17" spans="1:8" ht="47.25" x14ac:dyDescent="0.25">
      <c r="A17" s="48" t="s">
        <v>17</v>
      </c>
      <c r="B17" s="48"/>
      <c r="C17" s="49">
        <f>C6</f>
        <v>78000</v>
      </c>
      <c r="D17" s="56">
        <f>D7+D8+D9+D10+D11+D12+D13+D14+D15+D16</f>
        <v>2410875.037</v>
      </c>
      <c r="E17" s="49">
        <f>E15+E14+E13+E12+E11+E10+E9+E16</f>
        <v>15</v>
      </c>
      <c r="F17" s="49">
        <f>F15+F14+F13+F12+F11+F10+F9+F8+F7+F6+F16</f>
        <v>55</v>
      </c>
      <c r="G17" s="49">
        <f>G15+G14+G13+G12+G11+G10+G9+G8+G7+G6+G16</f>
        <v>8620116.7899999991</v>
      </c>
      <c r="H17" s="48"/>
    </row>
    <row r="18" spans="1:8" ht="18.75" x14ac:dyDescent="0.3">
      <c r="A18" s="45"/>
      <c r="B18" s="45"/>
      <c r="C18" s="45"/>
      <c r="D18" s="53">
        <v>2441500</v>
      </c>
      <c r="E18" s="45"/>
      <c r="F18" s="45"/>
      <c r="G18" s="45"/>
      <c r="H18" s="45"/>
    </row>
    <row r="19" spans="1:8" ht="20.25" x14ac:dyDescent="0.3">
      <c r="A19" s="45"/>
      <c r="B19" s="46" t="s">
        <v>67</v>
      </c>
      <c r="C19" s="46">
        <v>78000</v>
      </c>
      <c r="D19" s="46"/>
      <c r="E19" s="45"/>
      <c r="F19" s="45"/>
      <c r="G19" s="45"/>
      <c r="H19" s="45"/>
    </row>
    <row r="20" spans="1:8" ht="20.25" x14ac:dyDescent="0.3">
      <c r="A20" s="45"/>
      <c r="B20" s="46" t="s">
        <v>57</v>
      </c>
      <c r="C20" s="46">
        <v>2410875.04</v>
      </c>
      <c r="D20" s="47">
        <f>D18-D17</f>
        <v>30624.962999999989</v>
      </c>
      <c r="E20" s="45"/>
      <c r="F20" s="45"/>
      <c r="G20" s="45"/>
      <c r="H20" s="45"/>
    </row>
    <row r="21" spans="1:8" ht="20.25" x14ac:dyDescent="0.3">
      <c r="A21" s="45"/>
      <c r="B21" s="46" t="s">
        <v>74</v>
      </c>
      <c r="C21" s="46">
        <v>70000</v>
      </c>
      <c r="D21" s="46" t="s">
        <v>78</v>
      </c>
      <c r="E21" s="45"/>
      <c r="F21" s="45"/>
      <c r="G21" s="45"/>
      <c r="H21" s="45"/>
    </row>
    <row r="22" spans="1:8" ht="20.25" x14ac:dyDescent="0.3">
      <c r="A22" s="45"/>
      <c r="B22" s="46" t="s">
        <v>73</v>
      </c>
      <c r="C22" s="46">
        <f>C21+C20+C19</f>
        <v>2558875.04</v>
      </c>
      <c r="D22" s="46"/>
      <c r="E22" s="45"/>
      <c r="F22" s="45"/>
      <c r="G22" s="45"/>
      <c r="H22" s="45"/>
    </row>
    <row r="25" spans="1:8" ht="18.75" x14ac:dyDescent="0.3">
      <c r="B25" s="54" t="s">
        <v>79</v>
      </c>
    </row>
  </sheetData>
  <mergeCells count="9">
    <mergeCell ref="H2:H4"/>
    <mergeCell ref="A1:H1"/>
    <mergeCell ref="E2:G2"/>
    <mergeCell ref="C2:D3"/>
    <mergeCell ref="A2:A4"/>
    <mergeCell ref="B2:B4"/>
    <mergeCell ref="E3:E4"/>
    <mergeCell ref="F3:F4"/>
    <mergeCell ref="G3:G4"/>
  </mergeCells>
  <phoneticPr fontId="0" type="noConversion"/>
  <pageMargins left="0.23622047244094491" right="0.23622047244094491"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0" zoomScale="70" zoomScaleNormal="70" workbookViewId="0">
      <selection activeCell="B6" sqref="B6"/>
    </sheetView>
  </sheetViews>
  <sheetFormatPr defaultColWidth="8.85546875" defaultRowHeight="15.75" x14ac:dyDescent="0.25"/>
  <cols>
    <col min="1" max="1" width="3.42578125" style="44" customWidth="1"/>
    <col min="2" max="2" width="21" style="44" customWidth="1"/>
    <col min="3" max="3" width="10.28515625" style="44" customWidth="1"/>
    <col min="4" max="4" width="11.85546875" style="44" customWidth="1"/>
    <col min="5" max="5" width="12.7109375" style="44" bestFit="1" customWidth="1"/>
    <col min="6" max="6" width="7.85546875" style="44" customWidth="1"/>
    <col min="7" max="7" width="14.42578125" style="44" customWidth="1"/>
    <col min="8" max="8" width="32.28515625" style="44" customWidth="1"/>
    <col min="9" max="9" width="8.85546875" style="44"/>
    <col min="10" max="10" width="12.140625" style="44" bestFit="1" customWidth="1"/>
    <col min="11" max="16384" width="8.85546875" style="44"/>
  </cols>
  <sheetData>
    <row r="1" spans="1:8" ht="40.9" customHeight="1" x14ac:dyDescent="0.25">
      <c r="A1" s="80" t="s">
        <v>80</v>
      </c>
      <c r="B1" s="81"/>
      <c r="C1" s="81"/>
      <c r="D1" s="81"/>
      <c r="E1" s="81"/>
      <c r="F1" s="81"/>
      <c r="G1" s="81"/>
      <c r="H1" s="81"/>
    </row>
    <row r="2" spans="1:8" ht="32.25" customHeight="1" x14ac:dyDescent="0.25">
      <c r="A2" s="77" t="s">
        <v>0</v>
      </c>
      <c r="B2" s="77" t="s">
        <v>45</v>
      </c>
      <c r="C2" s="83" t="s">
        <v>64</v>
      </c>
      <c r="D2" s="84"/>
      <c r="E2" s="82" t="s">
        <v>4</v>
      </c>
      <c r="F2" s="82"/>
      <c r="G2" s="82"/>
      <c r="H2" s="77" t="s">
        <v>46</v>
      </c>
    </row>
    <row r="3" spans="1:8" ht="90" customHeight="1" x14ac:dyDescent="0.25">
      <c r="A3" s="78"/>
      <c r="B3" s="78"/>
      <c r="C3" s="85"/>
      <c r="D3" s="86"/>
      <c r="E3" s="77" t="s">
        <v>47</v>
      </c>
      <c r="F3" s="77" t="s">
        <v>48</v>
      </c>
      <c r="G3" s="77" t="s">
        <v>49</v>
      </c>
      <c r="H3" s="78"/>
    </row>
    <row r="4" spans="1:8" ht="47.25" x14ac:dyDescent="0.25">
      <c r="A4" s="79"/>
      <c r="B4" s="79"/>
      <c r="C4" s="48" t="s">
        <v>56</v>
      </c>
      <c r="D4" s="48" t="s">
        <v>57</v>
      </c>
      <c r="E4" s="79"/>
      <c r="F4" s="79"/>
      <c r="G4" s="79"/>
      <c r="H4" s="79"/>
    </row>
    <row r="5" spans="1:8" x14ac:dyDescent="0.25">
      <c r="A5" s="48">
        <v>1</v>
      </c>
      <c r="B5" s="48">
        <v>3</v>
      </c>
      <c r="C5" s="48">
        <v>4</v>
      </c>
      <c r="D5" s="48">
        <v>5</v>
      </c>
      <c r="E5" s="48">
        <v>6</v>
      </c>
      <c r="F5" s="48">
        <v>7</v>
      </c>
      <c r="G5" s="48">
        <v>8</v>
      </c>
      <c r="H5" s="48">
        <v>9</v>
      </c>
    </row>
    <row r="6" spans="1:8" ht="100.5" customHeight="1" x14ac:dyDescent="0.25">
      <c r="A6" s="51">
        <v>1</v>
      </c>
      <c r="B6" s="52" t="s">
        <v>82</v>
      </c>
      <c r="C6" s="49">
        <v>68000</v>
      </c>
      <c r="D6" s="49">
        <v>625500</v>
      </c>
      <c r="E6" s="48">
        <v>3</v>
      </c>
      <c r="F6" s="48">
        <v>4</v>
      </c>
      <c r="G6" s="58">
        <v>1387000</v>
      </c>
      <c r="H6" s="50" t="s">
        <v>83</v>
      </c>
    </row>
    <row r="7" spans="1:8" ht="145.5" customHeight="1" x14ac:dyDescent="0.25">
      <c r="A7" s="51">
        <v>2</v>
      </c>
      <c r="B7" s="52" t="s">
        <v>81</v>
      </c>
      <c r="C7" s="48"/>
      <c r="D7" s="48">
        <v>262365.59999999998</v>
      </c>
      <c r="E7" s="48">
        <v>1</v>
      </c>
      <c r="F7" s="48">
        <v>1</v>
      </c>
      <c r="G7" s="58">
        <v>524731.19999999995</v>
      </c>
      <c r="H7" s="50" t="s">
        <v>84</v>
      </c>
    </row>
    <row r="8" spans="1:8" ht="114" customHeight="1" x14ac:dyDescent="0.25">
      <c r="A8" s="51">
        <v>3</v>
      </c>
      <c r="B8" s="52" t="s">
        <v>90</v>
      </c>
      <c r="C8" s="49"/>
      <c r="D8" s="49">
        <v>951250</v>
      </c>
      <c r="E8" s="48">
        <v>1</v>
      </c>
      <c r="F8" s="48">
        <v>12</v>
      </c>
      <c r="G8" s="59">
        <v>1902500</v>
      </c>
      <c r="H8" s="52" t="s">
        <v>91</v>
      </c>
    </row>
    <row r="9" spans="1:8" ht="96.75" customHeight="1" x14ac:dyDescent="0.25">
      <c r="A9" s="51">
        <v>4</v>
      </c>
      <c r="B9" s="52" t="s">
        <v>85</v>
      </c>
      <c r="C9" s="48"/>
      <c r="D9" s="48">
        <v>705000</v>
      </c>
      <c r="E9" s="48">
        <v>1</v>
      </c>
      <c r="F9" s="48">
        <v>7</v>
      </c>
      <c r="G9" s="59">
        <v>1410000</v>
      </c>
      <c r="H9" s="52" t="s">
        <v>86</v>
      </c>
    </row>
    <row r="10" spans="1:8" ht="237.75" customHeight="1" x14ac:dyDescent="0.25">
      <c r="A10" s="51">
        <v>5</v>
      </c>
      <c r="B10" s="52" t="s">
        <v>87</v>
      </c>
      <c r="C10" s="48"/>
      <c r="D10" s="48">
        <v>781384.4</v>
      </c>
      <c r="E10" s="48">
        <v>3</v>
      </c>
      <c r="F10" s="48">
        <v>6</v>
      </c>
      <c r="G10" s="59">
        <v>2987630</v>
      </c>
      <c r="H10" s="52" t="s">
        <v>88</v>
      </c>
    </row>
    <row r="11" spans="1:8" x14ac:dyDescent="0.25">
      <c r="A11" s="57"/>
      <c r="B11" s="48" t="s">
        <v>17</v>
      </c>
      <c r="C11" s="58">
        <f>SUM(C6:C10)</f>
        <v>68000</v>
      </c>
      <c r="D11" s="58">
        <f>SUM(D6:D10)</f>
        <v>3325500</v>
      </c>
      <c r="E11" s="49">
        <f>SUM(E6:E10)</f>
        <v>9</v>
      </c>
      <c r="F11" s="49">
        <f>SUM(F6:F10)</f>
        <v>30</v>
      </c>
      <c r="G11" s="58">
        <f>G10+G9+G8+G7+G6</f>
        <v>8211861.2000000002</v>
      </c>
      <c r="H11" s="48"/>
    </row>
    <row r="12" spans="1:8" ht="18.75" x14ac:dyDescent="0.3">
      <c r="A12" s="45"/>
      <c r="B12" s="45"/>
      <c r="C12" s="45"/>
      <c r="D12" s="89">
        <v>3325500</v>
      </c>
      <c r="E12" s="89"/>
      <c r="F12" s="45"/>
      <c r="G12" s="45"/>
      <c r="H12" s="45"/>
    </row>
    <row r="13" spans="1:8" ht="20.25" x14ac:dyDescent="0.3">
      <c r="A13" s="45"/>
      <c r="B13" s="46"/>
      <c r="C13" s="46"/>
      <c r="D13" s="46"/>
      <c r="E13" s="45"/>
      <c r="F13" s="45"/>
      <c r="G13" s="45"/>
      <c r="H13" s="45"/>
    </row>
    <row r="14" spans="1:8" ht="20.25" x14ac:dyDescent="0.3">
      <c r="A14" s="45"/>
      <c r="B14" s="46" t="s">
        <v>57</v>
      </c>
      <c r="C14" s="87">
        <f>D11</f>
        <v>3325500</v>
      </c>
      <c r="D14" s="88"/>
      <c r="E14" s="45"/>
      <c r="F14" s="45"/>
      <c r="G14" s="45"/>
      <c r="H14" s="45"/>
    </row>
    <row r="15" spans="1:8" ht="20.25" x14ac:dyDescent="0.3">
      <c r="A15" s="45"/>
      <c r="B15" s="46" t="s">
        <v>74</v>
      </c>
      <c r="C15" s="46">
        <v>68000</v>
      </c>
      <c r="D15" s="46"/>
      <c r="E15" s="45"/>
      <c r="F15" s="45"/>
      <c r="G15" s="45"/>
      <c r="H15" s="45"/>
    </row>
    <row r="16" spans="1:8" ht="20.25" x14ac:dyDescent="0.3">
      <c r="A16" s="45"/>
      <c r="B16" s="46" t="s">
        <v>73</v>
      </c>
      <c r="C16" s="88">
        <f>C15+C14+C13</f>
        <v>3393500</v>
      </c>
      <c r="D16" s="88"/>
      <c r="E16" s="45"/>
      <c r="F16" s="45"/>
      <c r="G16" s="45"/>
      <c r="H16" s="53">
        <f>SUM(D12-D11)</f>
        <v>0</v>
      </c>
    </row>
    <row r="19" spans="2:2" ht="18.75" x14ac:dyDescent="0.3">
      <c r="B19" s="54" t="s">
        <v>89</v>
      </c>
    </row>
  </sheetData>
  <mergeCells count="12">
    <mergeCell ref="C14:D14"/>
    <mergeCell ref="C16:D16"/>
    <mergeCell ref="D12:E12"/>
    <mergeCell ref="A1:H1"/>
    <mergeCell ref="A2:A4"/>
    <mergeCell ref="B2:B4"/>
    <mergeCell ref="C2:D3"/>
    <mergeCell ref="E2:G2"/>
    <mergeCell ref="H2:H4"/>
    <mergeCell ref="E3:E4"/>
    <mergeCell ref="F3:F4"/>
    <mergeCell ref="G3:G4"/>
  </mergeCells>
  <phoneticPr fontId="0"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topLeftCell="A13" zoomScale="70" zoomScaleNormal="70" workbookViewId="0">
      <selection activeCell="B29" sqref="B29"/>
    </sheetView>
  </sheetViews>
  <sheetFormatPr defaultRowHeight="15" x14ac:dyDescent="0.25"/>
  <cols>
    <col min="1" max="1" width="6.7109375" customWidth="1"/>
    <col min="2" max="2" width="27.140625" customWidth="1"/>
    <col min="3" max="3" width="15.85546875" customWidth="1"/>
    <col min="4" max="4" width="15.140625" customWidth="1"/>
    <col min="7" max="7" width="15.28515625" customWidth="1"/>
    <col min="8" max="8" width="40.85546875" customWidth="1"/>
  </cols>
  <sheetData>
    <row r="2" spans="1:8" ht="15.75" x14ac:dyDescent="0.25">
      <c r="A2" s="80" t="s">
        <v>99</v>
      </c>
      <c r="B2" s="81"/>
      <c r="C2" s="81"/>
      <c r="D2" s="81"/>
      <c r="E2" s="81"/>
      <c r="F2" s="81"/>
      <c r="G2" s="81"/>
      <c r="H2" s="81"/>
    </row>
    <row r="3" spans="1:8" ht="15.75" x14ac:dyDescent="0.25">
      <c r="A3" s="77" t="s">
        <v>0</v>
      </c>
      <c r="B3" s="77" t="s">
        <v>45</v>
      </c>
      <c r="C3" s="83" t="s">
        <v>64</v>
      </c>
      <c r="D3" s="84"/>
      <c r="E3" s="82" t="s">
        <v>4</v>
      </c>
      <c r="F3" s="82"/>
      <c r="G3" s="82"/>
      <c r="H3" s="77" t="s">
        <v>46</v>
      </c>
    </row>
    <row r="4" spans="1:8" x14ac:dyDescent="0.25">
      <c r="A4" s="78"/>
      <c r="B4" s="78"/>
      <c r="C4" s="85"/>
      <c r="D4" s="86"/>
      <c r="E4" s="77" t="s">
        <v>47</v>
      </c>
      <c r="F4" s="77" t="s">
        <v>48</v>
      </c>
      <c r="G4" s="77" t="s">
        <v>49</v>
      </c>
      <c r="H4" s="78"/>
    </row>
    <row r="5" spans="1:8" ht="123.75" customHeight="1" x14ac:dyDescent="0.25">
      <c r="A5" s="79"/>
      <c r="B5" s="79"/>
      <c r="C5" s="48" t="s">
        <v>56</v>
      </c>
      <c r="D5" s="48" t="s">
        <v>57</v>
      </c>
      <c r="E5" s="79"/>
      <c r="F5" s="79"/>
      <c r="G5" s="79"/>
      <c r="H5" s="79"/>
    </row>
    <row r="6" spans="1:8" ht="15.75" x14ac:dyDescent="0.25">
      <c r="A6" s="48">
        <v>1</v>
      </c>
      <c r="B6" s="48">
        <v>3</v>
      </c>
      <c r="C6" s="48">
        <v>4</v>
      </c>
      <c r="D6" s="48">
        <v>5</v>
      </c>
      <c r="E6" s="48">
        <v>6</v>
      </c>
      <c r="F6" s="48">
        <v>7</v>
      </c>
      <c r="G6" s="48">
        <v>8</v>
      </c>
      <c r="H6" s="48">
        <v>9</v>
      </c>
    </row>
    <row r="7" spans="1:8" ht="120" customHeight="1" x14ac:dyDescent="0.25">
      <c r="A7" s="51">
        <v>1</v>
      </c>
      <c r="B7" s="52" t="s">
        <v>93</v>
      </c>
      <c r="C7" s="49" t="s">
        <v>100</v>
      </c>
      <c r="D7" s="49">
        <v>143422.98000000001</v>
      </c>
      <c r="E7" s="48">
        <v>3</v>
      </c>
      <c r="F7" s="48">
        <v>10</v>
      </c>
      <c r="G7" s="58">
        <v>343940</v>
      </c>
      <c r="H7" s="60" t="s">
        <v>105</v>
      </c>
    </row>
    <row r="8" spans="1:8" ht="121.5" customHeight="1" x14ac:dyDescent="0.25">
      <c r="A8" s="51">
        <v>2</v>
      </c>
      <c r="B8" s="52" t="s">
        <v>92</v>
      </c>
      <c r="C8" s="48">
        <v>60062.12</v>
      </c>
      <c r="D8" s="48">
        <v>758269.78</v>
      </c>
      <c r="E8" s="48">
        <v>1</v>
      </c>
      <c r="F8" s="48">
        <v>10</v>
      </c>
      <c r="G8" s="58">
        <v>1960000</v>
      </c>
      <c r="H8" s="50" t="s">
        <v>101</v>
      </c>
    </row>
    <row r="9" spans="1:8" ht="86.25" customHeight="1" x14ac:dyDescent="0.25">
      <c r="A9" s="51">
        <v>3</v>
      </c>
      <c r="B9" s="52" t="s">
        <v>94</v>
      </c>
      <c r="C9" s="49" t="s">
        <v>100</v>
      </c>
      <c r="D9" s="49">
        <v>2371834.7999999998</v>
      </c>
      <c r="E9" s="48">
        <v>1</v>
      </c>
      <c r="F9" s="48">
        <v>13</v>
      </c>
      <c r="G9" s="59">
        <v>5683000</v>
      </c>
      <c r="H9" s="52" t="s">
        <v>102</v>
      </c>
    </row>
    <row r="10" spans="1:8" ht="132.75" customHeight="1" x14ac:dyDescent="0.25">
      <c r="A10" s="51">
        <v>4</v>
      </c>
      <c r="B10" s="52" t="s">
        <v>95</v>
      </c>
      <c r="C10" s="48" t="s">
        <v>100</v>
      </c>
      <c r="D10" s="48">
        <v>818331.9</v>
      </c>
      <c r="E10" s="48">
        <v>2</v>
      </c>
      <c r="F10" s="48">
        <v>10</v>
      </c>
      <c r="G10" s="59">
        <v>1960000</v>
      </c>
      <c r="H10" s="52" t="s">
        <v>103</v>
      </c>
    </row>
    <row r="11" spans="1:8" ht="197.25" customHeight="1" x14ac:dyDescent="0.25">
      <c r="A11" s="51">
        <v>5</v>
      </c>
      <c r="B11" s="52" t="s">
        <v>96</v>
      </c>
      <c r="C11" s="48" t="s">
        <v>100</v>
      </c>
      <c r="D11" s="48">
        <v>878692.65</v>
      </c>
      <c r="E11" s="48">
        <v>2</v>
      </c>
      <c r="F11" s="48">
        <v>33</v>
      </c>
      <c r="G11" s="59">
        <v>2104750</v>
      </c>
      <c r="H11" s="52" t="s">
        <v>104</v>
      </c>
    </row>
    <row r="12" spans="1:8" ht="220.5" x14ac:dyDescent="0.25">
      <c r="A12" s="51">
        <v>6</v>
      </c>
      <c r="B12" s="52" t="s">
        <v>97</v>
      </c>
      <c r="C12" s="48" t="s">
        <v>100</v>
      </c>
      <c r="D12" s="48">
        <v>450250.19</v>
      </c>
      <c r="E12" s="48">
        <v>1</v>
      </c>
      <c r="F12" s="48">
        <v>0</v>
      </c>
      <c r="G12" s="59">
        <v>1077310</v>
      </c>
      <c r="H12" s="52" t="s">
        <v>106</v>
      </c>
    </row>
    <row r="13" spans="1:8" ht="228" customHeight="1" x14ac:dyDescent="0.25">
      <c r="A13" s="51">
        <v>7</v>
      </c>
      <c r="B13" s="52" t="s">
        <v>98</v>
      </c>
      <c r="C13" s="48" t="s">
        <v>100</v>
      </c>
      <c r="D13" s="48">
        <v>525347.69999999995</v>
      </c>
      <c r="E13" s="48">
        <v>2</v>
      </c>
      <c r="F13" s="48">
        <v>0</v>
      </c>
      <c r="G13" s="59">
        <v>1257423.83</v>
      </c>
      <c r="H13" s="52" t="s">
        <v>107</v>
      </c>
    </row>
    <row r="14" spans="1:8" ht="15.75" x14ac:dyDescent="0.25">
      <c r="A14" s="57"/>
      <c r="B14" s="48" t="s">
        <v>17</v>
      </c>
      <c r="C14" s="58">
        <f>SUM(C7:C13)</f>
        <v>60062.12</v>
      </c>
      <c r="D14" s="58">
        <f>SUM(D7:D13)</f>
        <v>5946150</v>
      </c>
      <c r="E14" s="49">
        <f>SUM(E7:E13)</f>
        <v>12</v>
      </c>
      <c r="F14" s="49">
        <f>SUM(F7:F13)</f>
        <v>76</v>
      </c>
      <c r="G14" s="58">
        <f>SUM(G7:G13)</f>
        <v>14386423.83</v>
      </c>
      <c r="H14" s="48"/>
    </row>
    <row r="15" spans="1:8" ht="18.75" x14ac:dyDescent="0.3">
      <c r="A15" s="45"/>
      <c r="B15" s="45"/>
      <c r="C15" s="45"/>
      <c r="D15" s="89">
        <v>5946150</v>
      </c>
      <c r="E15" s="89"/>
      <c r="F15" s="45"/>
      <c r="G15" s="45"/>
      <c r="H15" s="45"/>
    </row>
    <row r="16" spans="1:8" ht="20.25" x14ac:dyDescent="0.3">
      <c r="A16" s="45"/>
      <c r="B16" s="46"/>
      <c r="C16" s="46"/>
      <c r="D16" s="46"/>
      <c r="E16" s="45"/>
      <c r="F16" s="45"/>
      <c r="G16" s="45"/>
      <c r="H16" s="45"/>
    </row>
    <row r="17" spans="1:8" ht="20.25" x14ac:dyDescent="0.3">
      <c r="A17" s="45"/>
      <c r="B17" s="46" t="s">
        <v>57</v>
      </c>
      <c r="C17" s="90">
        <f>D14</f>
        <v>5946150</v>
      </c>
      <c r="D17" s="91"/>
      <c r="E17" s="45"/>
      <c r="F17" s="45"/>
      <c r="G17" s="45"/>
      <c r="H17" s="45"/>
    </row>
    <row r="18" spans="1:8" ht="20.25" x14ac:dyDescent="0.3">
      <c r="A18" s="45"/>
      <c r="B18" s="46" t="s">
        <v>67</v>
      </c>
      <c r="C18" s="61">
        <v>60062.12</v>
      </c>
      <c r="D18" s="46"/>
      <c r="E18" s="45"/>
      <c r="F18" s="45"/>
      <c r="G18" s="45"/>
      <c r="H18" s="45"/>
    </row>
    <row r="19" spans="1:8" ht="20.25" x14ac:dyDescent="0.3">
      <c r="A19" s="45"/>
      <c r="B19" s="46" t="s">
        <v>73</v>
      </c>
      <c r="C19" s="90">
        <f>C18+C17</f>
        <v>6006212.1200000001</v>
      </c>
      <c r="D19" s="91"/>
      <c r="E19" s="45"/>
      <c r="F19" s="45"/>
      <c r="G19" s="45"/>
      <c r="H19" s="53">
        <f>SUM(D15-D14)</f>
        <v>0</v>
      </c>
    </row>
    <row r="20" spans="1:8" ht="15.75" x14ac:dyDescent="0.25">
      <c r="A20" s="44"/>
      <c r="B20" s="44"/>
      <c r="C20" s="44"/>
      <c r="D20" s="44"/>
      <c r="E20" s="44"/>
      <c r="F20" s="44"/>
      <c r="G20" s="44"/>
      <c r="H20" s="44"/>
    </row>
    <row r="21" spans="1:8" ht="15.75" x14ac:dyDescent="0.25">
      <c r="A21" s="44"/>
      <c r="B21" s="44"/>
      <c r="C21" s="44"/>
      <c r="D21" s="44"/>
      <c r="E21" s="44"/>
      <c r="F21" s="44"/>
      <c r="G21" s="44"/>
      <c r="H21" s="44"/>
    </row>
    <row r="22" spans="1:8" ht="18.75" x14ac:dyDescent="0.3">
      <c r="A22" s="44"/>
      <c r="B22" s="54" t="s">
        <v>108</v>
      </c>
      <c r="C22" s="44"/>
      <c r="D22" s="44"/>
      <c r="E22" s="44"/>
      <c r="F22" s="44"/>
      <c r="G22" s="44"/>
      <c r="H22" s="44"/>
    </row>
    <row r="23" spans="1:8" ht="15.75" x14ac:dyDescent="0.25">
      <c r="A23" s="44"/>
      <c r="B23" s="44"/>
      <c r="C23" s="44"/>
      <c r="D23" s="44"/>
      <c r="E23" s="44"/>
      <c r="F23" s="44"/>
      <c r="G23" s="44"/>
      <c r="H23" s="44"/>
    </row>
  </sheetData>
  <mergeCells count="12">
    <mergeCell ref="D15:E15"/>
    <mergeCell ref="C17:D17"/>
    <mergeCell ref="C19:D19"/>
    <mergeCell ref="A2:H2"/>
    <mergeCell ref="A3:A5"/>
    <mergeCell ref="B3:B5"/>
    <mergeCell ref="C3:D4"/>
    <mergeCell ref="E3:G3"/>
    <mergeCell ref="H3:H5"/>
    <mergeCell ref="E4:E5"/>
    <mergeCell ref="F4:F5"/>
    <mergeCell ref="G4:G5"/>
  </mergeCells>
  <pageMargins left="0.70866141732283472" right="0.70866141732283472" top="0.74803149606299213" bottom="0.74803149606299213"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tabSelected="1" zoomScale="70" zoomScaleNormal="70" workbookViewId="0">
      <selection activeCell="E19" sqref="E19"/>
    </sheetView>
  </sheetViews>
  <sheetFormatPr defaultRowHeight="15" x14ac:dyDescent="0.25"/>
  <cols>
    <col min="1" max="1" width="6.7109375" customWidth="1"/>
    <col min="2" max="2" width="27.140625" customWidth="1"/>
    <col min="3" max="3" width="15.85546875" customWidth="1"/>
    <col min="4" max="4" width="15.140625" customWidth="1"/>
    <col min="7" max="7" width="15.28515625" customWidth="1"/>
    <col min="8" max="8" width="40.85546875" customWidth="1"/>
  </cols>
  <sheetData>
    <row r="2" spans="1:8" ht="15.75" x14ac:dyDescent="0.25">
      <c r="A2" s="80" t="s">
        <v>109</v>
      </c>
      <c r="B2" s="81"/>
      <c r="C2" s="81"/>
      <c r="D2" s="81"/>
      <c r="E2" s="81"/>
      <c r="F2" s="81"/>
      <c r="G2" s="81"/>
      <c r="H2" s="81"/>
    </row>
    <row r="3" spans="1:8" ht="15.75" x14ac:dyDescent="0.25">
      <c r="A3" s="77" t="s">
        <v>0</v>
      </c>
      <c r="B3" s="77" t="s">
        <v>45</v>
      </c>
      <c r="C3" s="83" t="s">
        <v>64</v>
      </c>
      <c r="D3" s="84"/>
      <c r="E3" s="82" t="s">
        <v>4</v>
      </c>
      <c r="F3" s="82"/>
      <c r="G3" s="82"/>
      <c r="H3" s="77" t="s">
        <v>46</v>
      </c>
    </row>
    <row r="4" spans="1:8" x14ac:dyDescent="0.25">
      <c r="A4" s="78"/>
      <c r="B4" s="78"/>
      <c r="C4" s="85"/>
      <c r="D4" s="86"/>
      <c r="E4" s="77" t="s">
        <v>47</v>
      </c>
      <c r="F4" s="77" t="s">
        <v>48</v>
      </c>
      <c r="G4" s="77" t="s">
        <v>49</v>
      </c>
      <c r="H4" s="78"/>
    </row>
    <row r="5" spans="1:8" ht="123.75" customHeight="1" x14ac:dyDescent="0.25">
      <c r="A5" s="79"/>
      <c r="B5" s="79"/>
      <c r="C5" s="48" t="s">
        <v>56</v>
      </c>
      <c r="D5" s="48" t="s">
        <v>57</v>
      </c>
      <c r="E5" s="79"/>
      <c r="F5" s="79"/>
      <c r="G5" s="79"/>
      <c r="H5" s="79"/>
    </row>
    <row r="6" spans="1:8" ht="15.75" x14ac:dyDescent="0.25">
      <c r="A6" s="48">
        <v>1</v>
      </c>
      <c r="B6" s="48">
        <v>3</v>
      </c>
      <c r="C6" s="48">
        <v>4</v>
      </c>
      <c r="D6" s="48">
        <v>5</v>
      </c>
      <c r="E6" s="48">
        <v>6</v>
      </c>
      <c r="F6" s="48">
        <v>7</v>
      </c>
      <c r="G6" s="48">
        <v>8</v>
      </c>
      <c r="H6" s="48">
        <v>9</v>
      </c>
    </row>
    <row r="7" spans="1:8" ht="146.25" customHeight="1" x14ac:dyDescent="0.25">
      <c r="A7" s="51">
        <v>1</v>
      </c>
      <c r="B7" s="52" t="s">
        <v>110</v>
      </c>
      <c r="C7" s="49">
        <v>55.2</v>
      </c>
      <c r="D7" s="49">
        <v>444.8</v>
      </c>
      <c r="E7" s="48">
        <v>0</v>
      </c>
      <c r="F7" s="48">
        <v>12</v>
      </c>
      <c r="G7" s="58">
        <v>1051.3399999999999</v>
      </c>
      <c r="H7" s="60" t="s">
        <v>112</v>
      </c>
    </row>
    <row r="8" spans="1:8" ht="102" customHeight="1" x14ac:dyDescent="0.25">
      <c r="A8" s="51">
        <v>2</v>
      </c>
      <c r="B8" s="52" t="s">
        <v>111</v>
      </c>
      <c r="C8" s="48">
        <v>0</v>
      </c>
      <c r="D8" s="58">
        <v>500</v>
      </c>
      <c r="E8" s="48">
        <v>0</v>
      </c>
      <c r="F8" s="48">
        <v>12</v>
      </c>
      <c r="G8" s="58">
        <v>1702</v>
      </c>
      <c r="H8" s="50" t="s">
        <v>113</v>
      </c>
    </row>
    <row r="9" spans="1:8" ht="86.25" customHeight="1" x14ac:dyDescent="0.25">
      <c r="A9" s="51">
        <v>3</v>
      </c>
      <c r="B9" s="52" t="s">
        <v>115</v>
      </c>
      <c r="C9" s="49">
        <v>0</v>
      </c>
      <c r="D9" s="49">
        <v>103.3</v>
      </c>
      <c r="E9" s="48">
        <v>0</v>
      </c>
      <c r="F9" s="48">
        <v>0</v>
      </c>
      <c r="G9" s="59">
        <v>510</v>
      </c>
      <c r="H9" s="52" t="s">
        <v>114</v>
      </c>
    </row>
    <row r="10" spans="1:8" ht="147.75" customHeight="1" x14ac:dyDescent="0.25">
      <c r="A10" s="51">
        <v>4</v>
      </c>
      <c r="B10" s="52" t="s">
        <v>116</v>
      </c>
      <c r="C10" s="48">
        <v>438.62</v>
      </c>
      <c r="D10" s="48">
        <v>2600.58</v>
      </c>
      <c r="E10" s="48">
        <v>2</v>
      </c>
      <c r="F10" s="48">
        <v>13</v>
      </c>
      <c r="G10" s="59">
        <v>6078.4</v>
      </c>
      <c r="H10" s="52" t="s">
        <v>117</v>
      </c>
    </row>
    <row r="11" spans="1:8" ht="197.25" customHeight="1" x14ac:dyDescent="0.25">
      <c r="A11" s="51">
        <v>5</v>
      </c>
      <c r="B11" s="52" t="s">
        <v>96</v>
      </c>
      <c r="C11" s="48">
        <v>0</v>
      </c>
      <c r="D11" s="58">
        <v>1908.62</v>
      </c>
      <c r="E11" s="48">
        <v>2</v>
      </c>
      <c r="F11" s="48">
        <v>14</v>
      </c>
      <c r="G11" s="59">
        <v>3817.24</v>
      </c>
      <c r="H11" s="52" t="s">
        <v>118</v>
      </c>
    </row>
    <row r="12" spans="1:8" ht="162.75" customHeight="1" x14ac:dyDescent="0.25">
      <c r="A12" s="51">
        <v>6</v>
      </c>
      <c r="B12" s="52" t="s">
        <v>119</v>
      </c>
      <c r="C12" s="48">
        <v>0</v>
      </c>
      <c r="D12" s="48">
        <v>574.20000000000005</v>
      </c>
      <c r="E12" s="48">
        <v>1</v>
      </c>
      <c r="F12" s="48">
        <v>3</v>
      </c>
      <c r="G12" s="59">
        <v>1148.4000000000001</v>
      </c>
      <c r="H12" s="52" t="s">
        <v>120</v>
      </c>
    </row>
    <row r="13" spans="1:8" ht="324" customHeight="1" x14ac:dyDescent="0.25">
      <c r="A13" s="51">
        <v>7</v>
      </c>
      <c r="B13" s="52" t="s">
        <v>121</v>
      </c>
      <c r="C13" s="48">
        <v>0</v>
      </c>
      <c r="D13" s="48">
        <v>659.67</v>
      </c>
      <c r="E13" s="48">
        <v>1</v>
      </c>
      <c r="F13" s="48">
        <v>0</v>
      </c>
      <c r="G13" s="59">
        <v>1979</v>
      </c>
      <c r="H13" s="52" t="s">
        <v>122</v>
      </c>
    </row>
    <row r="14" spans="1:8" ht="84" customHeight="1" x14ac:dyDescent="0.25">
      <c r="A14" s="51">
        <v>8</v>
      </c>
      <c r="B14" s="52" t="s">
        <v>123</v>
      </c>
      <c r="C14" s="48">
        <v>19.71</v>
      </c>
      <c r="D14" s="48">
        <v>74.48</v>
      </c>
      <c r="E14" s="48">
        <v>0</v>
      </c>
      <c r="F14" s="48">
        <v>0</v>
      </c>
      <c r="G14" s="59">
        <v>134.56</v>
      </c>
      <c r="H14" s="52" t="s">
        <v>124</v>
      </c>
    </row>
    <row r="15" spans="1:8" ht="102" customHeight="1" x14ac:dyDescent="0.25">
      <c r="A15" s="51">
        <v>9</v>
      </c>
      <c r="B15" s="52" t="s">
        <v>125</v>
      </c>
      <c r="C15" s="48">
        <v>0</v>
      </c>
      <c r="D15" s="58">
        <v>1474.07</v>
      </c>
      <c r="E15" s="48">
        <v>1</v>
      </c>
      <c r="F15" s="48">
        <v>21</v>
      </c>
      <c r="G15" s="59">
        <v>3111.8</v>
      </c>
      <c r="H15" s="52" t="s">
        <v>126</v>
      </c>
    </row>
    <row r="16" spans="1:8" ht="324.75" customHeight="1" x14ac:dyDescent="0.25">
      <c r="A16" s="51">
        <v>10</v>
      </c>
      <c r="B16" s="52" t="s">
        <v>127</v>
      </c>
      <c r="C16" s="48">
        <v>0</v>
      </c>
      <c r="D16" s="58">
        <v>633.48</v>
      </c>
      <c r="E16" s="48">
        <v>3</v>
      </c>
      <c r="F16" s="48">
        <v>10</v>
      </c>
      <c r="G16" s="59">
        <v>1337.3</v>
      </c>
      <c r="H16" s="52" t="s">
        <v>128</v>
      </c>
    </row>
    <row r="17" spans="1:8" ht="113.25" customHeight="1" x14ac:dyDescent="0.25">
      <c r="A17" s="51">
        <v>11</v>
      </c>
      <c r="B17" s="52" t="s">
        <v>129</v>
      </c>
      <c r="C17" s="48">
        <v>0</v>
      </c>
      <c r="D17" s="58">
        <v>483.18</v>
      </c>
      <c r="E17" s="48">
        <v>0</v>
      </c>
      <c r="F17" s="48">
        <v>3</v>
      </c>
      <c r="G17" s="59">
        <v>1067.25</v>
      </c>
      <c r="H17" s="52" t="s">
        <v>130</v>
      </c>
    </row>
    <row r="18" spans="1:8" ht="113.25" customHeight="1" x14ac:dyDescent="0.25">
      <c r="A18" s="51">
        <v>12</v>
      </c>
      <c r="B18" s="52" t="s">
        <v>131</v>
      </c>
      <c r="C18" s="48">
        <v>0</v>
      </c>
      <c r="D18" s="58">
        <v>299.99</v>
      </c>
      <c r="E18" s="48">
        <v>0</v>
      </c>
      <c r="F18" s="48">
        <v>0</v>
      </c>
      <c r="G18" s="59">
        <v>428.57</v>
      </c>
      <c r="H18" s="52" t="s">
        <v>132</v>
      </c>
    </row>
    <row r="19" spans="1:8" ht="15.75" x14ac:dyDescent="0.25">
      <c r="A19" s="57"/>
      <c r="B19" s="48" t="s">
        <v>17</v>
      </c>
      <c r="C19" s="58">
        <f>SUM(C7:C18)</f>
        <v>513.53</v>
      </c>
      <c r="D19" s="58">
        <f>SUM(D7:D18)+0.01</f>
        <v>9756.3799999999992</v>
      </c>
      <c r="E19" s="49">
        <f>SUM(E7:E18)</f>
        <v>10</v>
      </c>
      <c r="F19" s="49">
        <f>SUM(F6:F18)</f>
        <v>95</v>
      </c>
      <c r="G19" s="58">
        <f>SUM(G7:G18)</f>
        <v>22365.859999999997</v>
      </c>
      <c r="H19" s="48"/>
    </row>
    <row r="20" spans="1:8" ht="18.75" x14ac:dyDescent="0.3">
      <c r="A20" s="45"/>
      <c r="B20" s="45"/>
      <c r="C20" s="45"/>
      <c r="D20" s="89"/>
      <c r="E20" s="89"/>
      <c r="F20" s="45"/>
      <c r="G20" s="45"/>
      <c r="H20" s="45"/>
    </row>
    <row r="21" spans="1:8" ht="20.25" x14ac:dyDescent="0.3">
      <c r="A21" s="45"/>
      <c r="B21" s="46"/>
      <c r="C21" s="46"/>
      <c r="D21" s="46"/>
      <c r="E21" s="45"/>
      <c r="F21" s="45"/>
      <c r="G21" s="45"/>
      <c r="H21" s="45"/>
    </row>
    <row r="22" spans="1:8" ht="20.25" x14ac:dyDescent="0.3">
      <c r="A22" s="45"/>
      <c r="B22" s="46" t="s">
        <v>57</v>
      </c>
      <c r="C22" s="63">
        <v>9756.3799999999992</v>
      </c>
      <c r="D22" s="62" t="s">
        <v>134</v>
      </c>
      <c r="E22" s="45"/>
      <c r="F22" s="45"/>
      <c r="G22" s="45"/>
      <c r="H22" s="45"/>
    </row>
    <row r="23" spans="1:8" ht="20.25" x14ac:dyDescent="0.3">
      <c r="A23" s="45"/>
      <c r="B23" s="46" t="s">
        <v>67</v>
      </c>
      <c r="C23" s="64">
        <v>513.53</v>
      </c>
      <c r="D23" s="46" t="s">
        <v>135</v>
      </c>
      <c r="E23" s="45"/>
      <c r="F23" s="45"/>
      <c r="G23" s="45"/>
      <c r="H23" s="45"/>
    </row>
    <row r="24" spans="1:8" ht="20.25" x14ac:dyDescent="0.3">
      <c r="A24" s="45"/>
      <c r="B24" s="46" t="s">
        <v>73</v>
      </c>
      <c r="C24" s="63">
        <f>C23+C22</f>
        <v>10269.91</v>
      </c>
      <c r="D24" s="62" t="s">
        <v>135</v>
      </c>
      <c r="E24" s="45"/>
      <c r="F24" s="45"/>
      <c r="G24" s="45"/>
      <c r="H24" s="53"/>
    </row>
    <row r="25" spans="1:8" ht="15.75" x14ac:dyDescent="0.25">
      <c r="A25" s="44"/>
      <c r="B25" s="44"/>
      <c r="C25" s="44"/>
      <c r="D25" s="44"/>
      <c r="E25" s="44"/>
      <c r="F25" s="44"/>
      <c r="G25" s="44"/>
      <c r="H25" s="44"/>
    </row>
    <row r="26" spans="1:8" ht="15.75" x14ac:dyDescent="0.25">
      <c r="A26" s="44"/>
      <c r="B26" s="44"/>
      <c r="C26" s="44"/>
      <c r="D26" s="44"/>
      <c r="E26" s="44"/>
      <c r="F26" s="44"/>
      <c r="G26" s="44"/>
      <c r="H26" s="44"/>
    </row>
    <row r="27" spans="1:8" ht="18.75" x14ac:dyDescent="0.3">
      <c r="A27" s="44"/>
      <c r="B27" s="54" t="s">
        <v>133</v>
      </c>
      <c r="C27" s="44"/>
      <c r="D27" s="44"/>
      <c r="E27" s="44"/>
      <c r="F27" s="44"/>
      <c r="G27" s="44"/>
      <c r="H27" s="44"/>
    </row>
    <row r="28" spans="1:8" ht="15.75" x14ac:dyDescent="0.25">
      <c r="A28" s="44"/>
      <c r="B28" s="44"/>
      <c r="C28" s="44"/>
      <c r="D28" s="44"/>
      <c r="E28" s="44"/>
      <c r="F28" s="44"/>
      <c r="G28" s="44"/>
      <c r="H28" s="44"/>
    </row>
  </sheetData>
  <mergeCells count="10">
    <mergeCell ref="D20:E20"/>
    <mergeCell ref="A2:H2"/>
    <mergeCell ref="A3:A5"/>
    <mergeCell ref="B3:B5"/>
    <mergeCell ref="C3:D4"/>
    <mergeCell ref="E3:G3"/>
    <mergeCell ref="H3:H5"/>
    <mergeCell ref="E4:E5"/>
    <mergeCell ref="F4:F5"/>
    <mergeCell ref="G4:G5"/>
  </mergeCells>
  <pageMargins left="0.70866141732283472"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Лист1</vt:lpstr>
      <vt:lpstr>2018</vt:lpstr>
      <vt:lpstr>2019</vt:lpstr>
      <vt:lpstr>2020</vt:lpstr>
      <vt:lpstr>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2023-01-16T01:42:29Z</dcterms:modified>
</cp:coreProperties>
</file>